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разрезе норматива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<sst xmlns="http://schemas.openxmlformats.org/spreadsheetml/2006/main" count="137" uniqueCount="124">
  <si>
    <t>субсидия</t>
  </si>
  <si>
    <t>Наименование расходов</t>
  </si>
  <si>
    <t xml:space="preserve">- абонентская плата </t>
  </si>
  <si>
    <t>-суточные</t>
  </si>
  <si>
    <t>ИТОГО:</t>
  </si>
  <si>
    <t>плата, утвержденная законодательством</t>
  </si>
  <si>
    <t>Увеличение стоимости основных средств</t>
  </si>
  <si>
    <t>наименование учреждения</t>
  </si>
  <si>
    <t>Статья КОСГУ</t>
  </si>
  <si>
    <t>(подпись)</t>
  </si>
  <si>
    <t>(Ф.И.О.)</t>
  </si>
  <si>
    <t>Главный бухгалтер</t>
  </si>
  <si>
    <t>ПЛАН</t>
  </si>
  <si>
    <t>Срок предоставления</t>
  </si>
  <si>
    <r>
      <t xml:space="preserve">до 10 числа </t>
    </r>
    <r>
      <rPr>
        <sz val="12"/>
        <rFont val="Times New Roman"/>
        <family val="1"/>
      </rPr>
      <t xml:space="preserve">после отчетного периода </t>
    </r>
  </si>
  <si>
    <t>Финансовый отчет об исполнении плана финансово-хозяйственной деятельности</t>
  </si>
  <si>
    <t>ФАКТ          с начала года</t>
  </si>
  <si>
    <t>Заработная плата</t>
  </si>
  <si>
    <t>Прочие выплаты всего, в т.ч.</t>
  </si>
  <si>
    <t>Начисления на выплаты по оплате труда</t>
  </si>
  <si>
    <t>Услуги связи всего, в т.ч.</t>
  </si>
  <si>
    <t>- услуги интернета</t>
  </si>
  <si>
    <t>и т.д.</t>
  </si>
  <si>
    <t>Транспортные услуги всего, в т.ч.</t>
  </si>
  <si>
    <t>Коммунальные услуги всего, в т.ч.</t>
  </si>
  <si>
    <t>- электроэнергия</t>
  </si>
  <si>
    <t>- теплоснабжение</t>
  </si>
  <si>
    <t>Арендная плата за пользование имуществом</t>
  </si>
  <si>
    <t>- расходы на проведение текущего ремонта зданий и сооружений</t>
  </si>
  <si>
    <t>- расходы на проведение текущего ремонта  особо ценного движимого имущества</t>
  </si>
  <si>
    <t>- дезинфекция и дератизация</t>
  </si>
  <si>
    <t>- вывоз мусора</t>
  </si>
  <si>
    <t>- налог на имущество</t>
  </si>
  <si>
    <t>- транспортный налог</t>
  </si>
  <si>
    <t>- земельный налог</t>
  </si>
  <si>
    <t>- налог за загрязнение окруж среды</t>
  </si>
  <si>
    <t>Работы, услуги по содержанию имущества всего, в т.ч.</t>
  </si>
  <si>
    <t>Прочие работы, услуги всего, в т.ч.</t>
  </si>
  <si>
    <t>Прочие расходы всего, в т.ч.</t>
  </si>
  <si>
    <t>- членские взносы в ассоциацию "Содружество"</t>
  </si>
  <si>
    <t>Увеличение стоимости материальных запасов всего, в т.ч.</t>
  </si>
  <si>
    <t>- приобретение продуктов питания</t>
  </si>
  <si>
    <t>- приобретение медикаментов</t>
  </si>
  <si>
    <t>- приобретение мягкого инвентаря</t>
  </si>
  <si>
    <t>- расходные материалы для оргтехники</t>
  </si>
  <si>
    <t>- канцелярские товары</t>
  </si>
  <si>
    <t>- ГСМ</t>
  </si>
  <si>
    <t>- запасные части</t>
  </si>
  <si>
    <t>- хозяйственные материалы</t>
  </si>
  <si>
    <t>- приобретение комбикормов ("Содружество")</t>
  </si>
  <si>
    <t>субсидия на иные цели</t>
  </si>
  <si>
    <t xml:space="preserve">прочие доходы </t>
  </si>
  <si>
    <t>Остаток средств на начало отчетного периода</t>
  </si>
  <si>
    <t>рублей</t>
  </si>
  <si>
    <t>- моющие средства</t>
  </si>
  <si>
    <t>- дезсредства</t>
  </si>
  <si>
    <t>- водоотведение</t>
  </si>
  <si>
    <t>- водоснабжение</t>
  </si>
  <si>
    <t>Расходы учреждения ВСЕГО, в том числе:</t>
  </si>
  <si>
    <t xml:space="preserve">Остаток средств на конец отчетного периода </t>
  </si>
  <si>
    <t>Доходы учреждения ВСЕГО</t>
  </si>
  <si>
    <t>ГУСО "Комплексный центр социального обслуживания населения" Ясногоркий Забайкальского края</t>
  </si>
  <si>
    <t>-заправка катриджей</t>
  </si>
  <si>
    <t>-т/о автотранспорта</t>
  </si>
  <si>
    <t>-за содержание животных</t>
  </si>
  <si>
    <t>-поверка оборудования</t>
  </si>
  <si>
    <t>-ремонт тепловых сетей</t>
  </si>
  <si>
    <t>-техническое обслуживание пожарной сигнализации</t>
  </si>
  <si>
    <t>-баканализы</t>
  </si>
  <si>
    <t>-договор гражданско-правового характера</t>
  </si>
  <si>
    <t>-медосмотры</t>
  </si>
  <si>
    <t>-программное обеспечение</t>
  </si>
  <si>
    <t>-услуги банка</t>
  </si>
  <si>
    <t>-ритуальные услуги</t>
  </si>
  <si>
    <t>-погрузочные работы</t>
  </si>
  <si>
    <t>-лицензирование</t>
  </si>
  <si>
    <t>-услуги нотариуса</t>
  </si>
  <si>
    <t>-подписка на периодическую печать</t>
  </si>
  <si>
    <t>-бланочная и иная печатная продукция</t>
  </si>
  <si>
    <t>-оплата услуг по договорам с охранными и пожарными сигнализациями</t>
  </si>
  <si>
    <t>-утилизация ТБО</t>
  </si>
  <si>
    <t>-тех. Осмотры траспортных средств</t>
  </si>
  <si>
    <t>-обязательное автострахование</t>
  </si>
  <si>
    <t>-пени, штрафы, пошлина</t>
  </si>
  <si>
    <t>-компенсация за несвоевременную выплату ЗП</t>
  </si>
  <si>
    <t>-приобретение спец. одежды</t>
  </si>
  <si>
    <t>-Содружество</t>
  </si>
  <si>
    <t>Балданова Л.Д.</t>
  </si>
  <si>
    <t>-ветстанция</t>
  </si>
  <si>
    <t>-приобретение основных средств</t>
  </si>
  <si>
    <t>-т/о медтехники</t>
  </si>
  <si>
    <t>-информационные услуги</t>
  </si>
  <si>
    <t>-утилизация лекарственных средств</t>
  </si>
  <si>
    <t>-граммоты</t>
  </si>
  <si>
    <t>-ассоциация соцработ конкур. мед</t>
  </si>
  <si>
    <t>-приобретение медпрепаратов</t>
  </si>
  <si>
    <t>-почтовые расходы</t>
  </si>
  <si>
    <t>-проверкка сетей внутр. пож. водосн.</t>
  </si>
  <si>
    <t>-аттестация рабочих мест</t>
  </si>
  <si>
    <t>-типографские услуги</t>
  </si>
  <si>
    <t>-полиграфические услуги</t>
  </si>
  <si>
    <t>к приказу Министерства</t>
  </si>
  <si>
    <t>техобслуживание систем теплоснабжения</t>
  </si>
  <si>
    <t>код цели</t>
  </si>
  <si>
    <t>прочие мат запасы</t>
  </si>
  <si>
    <t>Исполнитель: Шадрина Г.П. 8 (30253)51-6-43</t>
  </si>
  <si>
    <r>
      <t xml:space="preserve">Выполнение государственных гарантий по социальной поддержке детей-сирот,оставшихся без попечения родителей,а также лиц из числа детей сирот и детей,оставшихся без попечения родителей-приобретение </t>
    </r>
    <r>
      <rPr>
        <b/>
        <i/>
        <sz val="9"/>
        <rFont val="Times New Roman"/>
        <family val="1"/>
      </rPr>
      <t>продуктов питания</t>
    </r>
  </si>
  <si>
    <r>
      <t xml:space="preserve">Выполнение государственных гарантий по социальной поддержке детей-сирот,оставшихся без попечения родителей,а также лиц из числа детей сирот и детей,оставшихся без попечения родителей-приобретение </t>
    </r>
    <r>
      <rPr>
        <b/>
        <i/>
        <sz val="9"/>
        <rFont val="Times New Roman"/>
        <family val="1"/>
      </rPr>
      <t>мягкого инвентаря</t>
    </r>
  </si>
  <si>
    <t>Энергоаудит</t>
  </si>
  <si>
    <t>-повышение квалификации учеба</t>
  </si>
  <si>
    <t>Монтаж оборудования</t>
  </si>
  <si>
    <t>-сертификация</t>
  </si>
  <si>
    <t>Приложение № 13</t>
  </si>
  <si>
    <t>от "13" марта 2019г. № 366</t>
  </si>
  <si>
    <t>бланки</t>
  </si>
  <si>
    <t>-проживание проездные</t>
  </si>
  <si>
    <t>зарядка огнетушителей</t>
  </si>
  <si>
    <t>-за лабараторные испытания эспертизу хлеба</t>
  </si>
  <si>
    <t>- траспортные услуги</t>
  </si>
  <si>
    <t>-ремонт т/о оргтехники</t>
  </si>
  <si>
    <t>-изготовление карты водителя</t>
  </si>
  <si>
    <t>Директор</t>
  </si>
  <si>
    <t>В.А.Петров</t>
  </si>
  <si>
    <t xml:space="preserve"> по состоянию на 01 января  2020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</si>
</sst>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FC19]d\ mmmm\ yyyy\ &quot;г.&quot;"/>
    <numFmt numFmtId="191" formatCode="#,##0.000"/>
    <numFmt numFmtId="192" formatCode="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50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0"/>
  <sheetViews>
    <sheetView tabSelected="1" zoomScale="86" zoomScaleNormal="86" zoomScalePageLayoutView="0" workbookViewId="0" topLeftCell="B101">
      <selection activeCell="K114" sqref="K114"/>
    </sheetView>
  </sheetViews>
  <sheetFormatPr defaultColWidth="9.140625" defaultRowHeight="12.75"/>
  <cols>
    <col min="1" max="2" width="7.140625" style="2" customWidth="1"/>
    <col min="3" max="3" width="38.7109375" style="3" customWidth="1"/>
    <col min="4" max="4" width="12.57421875" style="3" customWidth="1"/>
    <col min="5" max="5" width="11.57421875" style="4" customWidth="1"/>
    <col min="6" max="6" width="13.00390625" style="3" customWidth="1"/>
    <col min="7" max="7" width="10.7109375" style="4" customWidth="1"/>
    <col min="8" max="8" width="11.421875" style="4" customWidth="1"/>
    <col min="9" max="9" width="10.7109375" style="4" customWidth="1"/>
    <col min="10" max="10" width="11.00390625" style="4" customWidth="1"/>
    <col min="11" max="11" width="11.57421875" style="4" customWidth="1"/>
    <col min="12" max="12" width="12.00390625" style="4" customWidth="1"/>
    <col min="13" max="13" width="14.8515625" style="4" customWidth="1"/>
    <col min="14" max="14" width="9.140625" style="5" customWidth="1"/>
    <col min="15" max="15" width="11.421875" style="5" bestFit="1" customWidth="1"/>
    <col min="16" max="64" width="9.140625" style="5" customWidth="1"/>
    <col min="65" max="16384" width="9.140625" style="4" customWidth="1"/>
  </cols>
  <sheetData>
    <row r="1" ht="12.75">
      <c r="K1" s="4" t="s">
        <v>112</v>
      </c>
    </row>
    <row r="2" spans="10:13" ht="18">
      <c r="J2" s="4" t="s">
        <v>101</v>
      </c>
      <c r="K2" s="5"/>
      <c r="L2" s="6"/>
      <c r="M2" s="1"/>
    </row>
    <row r="3" spans="11:13" ht="18">
      <c r="K3" s="5"/>
      <c r="L3" s="6"/>
      <c r="M3" s="1" t="s">
        <v>113</v>
      </c>
    </row>
    <row r="5" spans="10:13" ht="12.75" customHeight="1">
      <c r="J5" s="70" t="s">
        <v>13</v>
      </c>
      <c r="K5" s="71"/>
      <c r="L5" s="74" t="s">
        <v>14</v>
      </c>
      <c r="M5" s="75"/>
    </row>
    <row r="6" spans="10:13" ht="35.25" customHeight="1">
      <c r="J6" s="72"/>
      <c r="K6" s="73"/>
      <c r="L6" s="76"/>
      <c r="M6" s="77"/>
    </row>
    <row r="8" spans="1:13" ht="15" customHeight="1">
      <c r="A8" s="7"/>
      <c r="B8" s="7"/>
      <c r="C8" s="80" t="s">
        <v>15</v>
      </c>
      <c r="D8" s="80"/>
      <c r="E8" s="80"/>
      <c r="F8" s="80"/>
      <c r="G8" s="80"/>
      <c r="H8" s="80"/>
      <c r="I8" s="80"/>
      <c r="J8" s="80"/>
      <c r="K8" s="80"/>
      <c r="L8" s="80"/>
      <c r="M8" s="5"/>
    </row>
    <row r="9" spans="1:13" ht="15" customHeight="1">
      <c r="A9" s="63" t="s">
        <v>123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" customHeight="1">
      <c r="A10" s="63" t="s">
        <v>61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2.75">
      <c r="A11" s="66" t="s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64" s="3" customFormat="1" ht="12.75" customHeight="1">
      <c r="A12" s="2"/>
      <c r="B12" s="2"/>
      <c r="E12" s="8"/>
      <c r="G12" s="8"/>
      <c r="H12" s="8"/>
      <c r="I12" s="8"/>
      <c r="J12" s="8"/>
      <c r="K12" s="8"/>
      <c r="L12" s="8"/>
      <c r="M12" s="8" t="s">
        <v>53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3" customFormat="1" ht="48" customHeight="1">
      <c r="A13" s="78" t="s">
        <v>8</v>
      </c>
      <c r="B13" s="10" t="s">
        <v>103</v>
      </c>
      <c r="C13" s="79" t="s">
        <v>1</v>
      </c>
      <c r="D13" s="67" t="s">
        <v>0</v>
      </c>
      <c r="E13" s="67"/>
      <c r="F13" s="67" t="s">
        <v>50</v>
      </c>
      <c r="G13" s="67"/>
      <c r="H13" s="67" t="s">
        <v>5</v>
      </c>
      <c r="I13" s="67"/>
      <c r="J13" s="67" t="s">
        <v>51</v>
      </c>
      <c r="K13" s="67"/>
      <c r="L13" s="67" t="s">
        <v>4</v>
      </c>
      <c r="M13" s="6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3" customFormat="1" ht="43.5" customHeight="1">
      <c r="A14" s="78"/>
      <c r="B14" s="10"/>
      <c r="C14" s="79"/>
      <c r="D14" s="11" t="s">
        <v>12</v>
      </c>
      <c r="E14" s="12" t="s">
        <v>16</v>
      </c>
      <c r="F14" s="11" t="s">
        <v>12</v>
      </c>
      <c r="G14" s="12" t="s">
        <v>16</v>
      </c>
      <c r="H14" s="11" t="s">
        <v>12</v>
      </c>
      <c r="I14" s="12" t="s">
        <v>16</v>
      </c>
      <c r="J14" s="11" t="s">
        <v>12</v>
      </c>
      <c r="K14" s="12" t="s">
        <v>16</v>
      </c>
      <c r="L14" s="11" t="s">
        <v>12</v>
      </c>
      <c r="M14" s="12" t="s">
        <v>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3" customFormat="1" ht="19.5" customHeight="1">
      <c r="A15" s="10"/>
      <c r="B15" s="10"/>
      <c r="C15" s="28" t="s">
        <v>52</v>
      </c>
      <c r="D15" s="13"/>
      <c r="E15" s="12"/>
      <c r="F15" s="11"/>
      <c r="G15" s="12"/>
      <c r="H15" s="11"/>
      <c r="I15" s="12"/>
      <c r="J15" s="11"/>
      <c r="K15" s="12">
        <f>SUM(J16-J17)</f>
        <v>0</v>
      </c>
      <c r="L15" s="11">
        <f>D15+F15+H15+J15</f>
        <v>0</v>
      </c>
      <c r="M15" s="12"/>
      <c r="N15" s="9"/>
      <c r="O15"/>
      <c r="P1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27" customFormat="1" ht="12.75">
      <c r="A16" s="15"/>
      <c r="B16" s="15"/>
      <c r="C16" s="16" t="s">
        <v>60</v>
      </c>
      <c r="D16" s="30">
        <v>72360932.89</v>
      </c>
      <c r="E16" s="30">
        <v>72360932.89</v>
      </c>
      <c r="F16" s="30">
        <v>3432950.36</v>
      </c>
      <c r="G16" s="30">
        <v>3432950.36</v>
      </c>
      <c r="H16" s="30">
        <v>5589218.76</v>
      </c>
      <c r="I16" s="30">
        <v>5589218.76</v>
      </c>
      <c r="J16" s="49">
        <v>3273251.92</v>
      </c>
      <c r="K16" s="49">
        <v>3273251.92</v>
      </c>
      <c r="L16" s="30">
        <f>D16+F16+H16+J16</f>
        <v>84656353.93</v>
      </c>
      <c r="M16" s="30">
        <f>E16+G16+I16+K16</f>
        <v>84656353.93</v>
      </c>
      <c r="N16" s="26"/>
      <c r="O16"/>
      <c r="P1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s="18" customFormat="1" ht="23.25" customHeight="1">
      <c r="A17" s="15"/>
      <c r="B17" s="15"/>
      <c r="C17" s="16" t="s">
        <v>58</v>
      </c>
      <c r="D17" s="30">
        <f>D18+D19+D22+D23+D27+D30+D37+D56+D83+D94+D96</f>
        <v>72360932.89</v>
      </c>
      <c r="E17" s="49">
        <f>E18+E19+E22+E23+E27+E30+E37+E56+E83+E94+E96</f>
        <v>72360932.89</v>
      </c>
      <c r="F17" s="49">
        <f>F18+F19+F22+F23+F27+F30+F37+F56+F83+F94+F96</f>
        <v>2182950.36</v>
      </c>
      <c r="G17" s="49">
        <f>G18+G19+G22+G23+G27+G30+G37+G56+G83+G94+G96</f>
        <v>2182950.36</v>
      </c>
      <c r="H17" s="49">
        <f>H18+H19+H22+H23+H27+H30+H37+H56+H83+H94+H96</f>
        <v>5589218.760000002</v>
      </c>
      <c r="I17" s="49">
        <f>I18+I19+I22+I23+I27+I30+I37+I56+I83+I94+I96</f>
        <v>5589218.760000002</v>
      </c>
      <c r="J17" s="49">
        <f>J18+J19+J22+J23+J27+J30+J37+J56+J83+J94+J96</f>
        <v>3273251.92</v>
      </c>
      <c r="K17" s="49">
        <f>K18+K19+K22+K23+K27+K30+K37+K56+K83+K94+K96</f>
        <v>3273251.92</v>
      </c>
      <c r="L17" s="49">
        <f>L18+L19+L22+L23+L27+L30+L37+L56+L83+L94+L96</f>
        <v>83406353.93000002</v>
      </c>
      <c r="M17" s="30">
        <f>M18+M19+M22+M23+M27+M30+M37+M56+M83+M94+M96</f>
        <v>83406353.93000002</v>
      </c>
      <c r="N17" s="17"/>
      <c r="O17"/>
      <c r="P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27" customFormat="1" ht="12.75">
      <c r="A18" s="15">
        <v>211</v>
      </c>
      <c r="B18" s="15">
        <v>11</v>
      </c>
      <c r="C18" s="16" t="s">
        <v>17</v>
      </c>
      <c r="D18" s="30">
        <v>50742751.57</v>
      </c>
      <c r="E18" s="56">
        <v>50742751.57</v>
      </c>
      <c r="F18" s="49">
        <v>0</v>
      </c>
      <c r="G18" s="49">
        <v>0</v>
      </c>
      <c r="H18" s="49">
        <v>0</v>
      </c>
      <c r="I18" s="49">
        <v>0</v>
      </c>
      <c r="J18" s="49">
        <v>2208540.43</v>
      </c>
      <c r="K18" s="49">
        <v>2208540.43</v>
      </c>
      <c r="L18" s="49">
        <f>D18+F18+H18+J18</f>
        <v>52951292</v>
      </c>
      <c r="M18" s="30">
        <f>E18+G18+I18+K18</f>
        <v>52951292</v>
      </c>
      <c r="N18" s="26"/>
      <c r="O18"/>
      <c r="P1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s="27" customFormat="1" ht="12.75">
      <c r="A19" s="15">
        <v>212</v>
      </c>
      <c r="B19" s="15">
        <v>12</v>
      </c>
      <c r="C19" s="16" t="s">
        <v>18</v>
      </c>
      <c r="D19" s="30">
        <v>0</v>
      </c>
      <c r="E19" s="49">
        <v>0</v>
      </c>
      <c r="F19" s="49">
        <v>0</v>
      </c>
      <c r="G19" s="49">
        <v>0</v>
      </c>
      <c r="H19" s="49">
        <f>SUM(H20:H21)</f>
        <v>0</v>
      </c>
      <c r="I19" s="49">
        <f>SUM(I20:I21)</f>
        <v>0</v>
      </c>
      <c r="J19" s="49">
        <f>SUM(J20+J21)</f>
        <v>21633.27</v>
      </c>
      <c r="K19" s="49">
        <f>SUM(K20+K21)</f>
        <v>21633.27</v>
      </c>
      <c r="L19" s="38">
        <f aca="true" t="shared" si="0" ref="L19:M112">D19+F19+H19+J19</f>
        <v>21633.27</v>
      </c>
      <c r="M19" s="30">
        <f t="shared" si="0"/>
        <v>21633.27</v>
      </c>
      <c r="N19" s="26"/>
      <c r="O19"/>
      <c r="P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16" ht="12.75">
      <c r="A20" s="10"/>
      <c r="B20" s="10"/>
      <c r="C20" s="14" t="s">
        <v>3</v>
      </c>
      <c r="D20" s="32"/>
      <c r="E20" s="40"/>
      <c r="F20" s="51"/>
      <c r="G20" s="40"/>
      <c r="H20" s="40"/>
      <c r="I20" s="40"/>
      <c r="J20" s="40">
        <v>21633.27</v>
      </c>
      <c r="K20" s="40">
        <v>21633.27</v>
      </c>
      <c r="L20" s="38">
        <f t="shared" si="0"/>
        <v>21633.27</v>
      </c>
      <c r="M20" s="11">
        <f t="shared" si="0"/>
        <v>21633.27</v>
      </c>
      <c r="O20"/>
      <c r="P20"/>
    </row>
    <row r="21" spans="1:13" ht="12.75">
      <c r="A21" s="10"/>
      <c r="B21" s="10"/>
      <c r="C21" s="14" t="s">
        <v>22</v>
      </c>
      <c r="D21" s="32"/>
      <c r="E21" s="40"/>
      <c r="F21" s="51"/>
      <c r="G21" s="40"/>
      <c r="H21" s="40"/>
      <c r="I21" s="40"/>
      <c r="J21" s="40"/>
      <c r="K21" s="40"/>
      <c r="L21" s="38">
        <f t="shared" si="0"/>
        <v>0</v>
      </c>
      <c r="M21" s="11">
        <f t="shared" si="0"/>
        <v>0</v>
      </c>
    </row>
    <row r="22" spans="1:64" s="27" customFormat="1" ht="12.75">
      <c r="A22" s="15">
        <v>213</v>
      </c>
      <c r="B22" s="15">
        <v>19</v>
      </c>
      <c r="C22" s="16" t="s">
        <v>19</v>
      </c>
      <c r="D22" s="30">
        <v>14948481.32</v>
      </c>
      <c r="E22" s="49">
        <v>14948481.32</v>
      </c>
      <c r="F22" s="49">
        <v>0</v>
      </c>
      <c r="G22" s="49">
        <v>0</v>
      </c>
      <c r="H22" s="49">
        <v>0</v>
      </c>
      <c r="I22" s="49"/>
      <c r="J22" s="49">
        <v>623326.71</v>
      </c>
      <c r="K22" s="49">
        <v>623326.71</v>
      </c>
      <c r="L22" s="49">
        <f t="shared" si="0"/>
        <v>15571808.030000001</v>
      </c>
      <c r="M22" s="30">
        <f>E22+G22+I22+K22</f>
        <v>15571808.030000001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s="27" customFormat="1" ht="12.75">
      <c r="A23" s="15">
        <v>221</v>
      </c>
      <c r="B23" s="15">
        <v>21</v>
      </c>
      <c r="C23" s="16" t="s">
        <v>20</v>
      </c>
      <c r="D23" s="30">
        <v>80000</v>
      </c>
      <c r="E23" s="49">
        <f>SUM(E25)</f>
        <v>80000</v>
      </c>
      <c r="F23" s="49">
        <f aca="true" t="shared" si="1" ref="F23:K23">F24+F25+F26</f>
        <v>0</v>
      </c>
      <c r="G23" s="49">
        <f t="shared" si="1"/>
        <v>0</v>
      </c>
      <c r="H23" s="49">
        <v>46364.55</v>
      </c>
      <c r="I23" s="49">
        <f>I24+I25+H26</f>
        <v>46364.55</v>
      </c>
      <c r="J23" s="49">
        <f t="shared" si="1"/>
        <v>7543.9</v>
      </c>
      <c r="K23" s="49">
        <f t="shared" si="1"/>
        <v>7543.9</v>
      </c>
      <c r="L23" s="49">
        <f>D23+F23+H23+J23</f>
        <v>133908.45</v>
      </c>
      <c r="M23" s="30">
        <f t="shared" si="0"/>
        <v>133908.45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s="3" customFormat="1" ht="12.75">
      <c r="A24" s="10"/>
      <c r="B24" s="10"/>
      <c r="C24" s="14" t="s">
        <v>2</v>
      </c>
      <c r="D24" s="32"/>
      <c r="E24" s="38"/>
      <c r="F24" s="44"/>
      <c r="G24" s="38"/>
      <c r="H24" s="38">
        <v>4116.12</v>
      </c>
      <c r="I24" s="38">
        <v>4116.12</v>
      </c>
      <c r="J24" s="38">
        <v>7543.9</v>
      </c>
      <c r="K24" s="38">
        <v>7543.9</v>
      </c>
      <c r="L24" s="38">
        <f t="shared" si="0"/>
        <v>11660.02</v>
      </c>
      <c r="M24" s="11">
        <f t="shared" si="0"/>
        <v>11660.02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3" customFormat="1" ht="12.75">
      <c r="A25" s="10"/>
      <c r="B25" s="10"/>
      <c r="C25" s="14" t="s">
        <v>21</v>
      </c>
      <c r="D25" s="38">
        <v>80000</v>
      </c>
      <c r="E25" s="38">
        <v>80000</v>
      </c>
      <c r="F25" s="44"/>
      <c r="G25" s="38"/>
      <c r="H25" s="38">
        <v>41383.43</v>
      </c>
      <c r="I25" s="38">
        <v>41383.43</v>
      </c>
      <c r="J25" s="38"/>
      <c r="K25" s="38"/>
      <c r="L25" s="38">
        <f t="shared" si="0"/>
        <v>121383.43</v>
      </c>
      <c r="M25" s="11">
        <f t="shared" si="0"/>
        <v>121383.43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3" customFormat="1" ht="12.75">
      <c r="A26" s="10"/>
      <c r="B26" s="10"/>
      <c r="C26" s="14" t="s">
        <v>96</v>
      </c>
      <c r="D26" s="32"/>
      <c r="E26" s="38"/>
      <c r="F26" s="44"/>
      <c r="G26" s="38"/>
      <c r="H26" s="38">
        <v>865</v>
      </c>
      <c r="I26" s="2">
        <v>865</v>
      </c>
      <c r="J26" s="38"/>
      <c r="K26" s="38"/>
      <c r="L26" s="38">
        <f t="shared" si="0"/>
        <v>865</v>
      </c>
      <c r="M26" s="11">
        <f>E26+G26+H26+K26</f>
        <v>865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s="27" customFormat="1" ht="12.75">
      <c r="A27" s="15">
        <v>222</v>
      </c>
      <c r="B27" s="15">
        <v>22</v>
      </c>
      <c r="C27" s="16" t="s">
        <v>23</v>
      </c>
      <c r="D27" s="33">
        <v>0</v>
      </c>
      <c r="E27" s="49">
        <v>0</v>
      </c>
      <c r="F27" s="55">
        <v>0</v>
      </c>
      <c r="G27" s="49">
        <v>0</v>
      </c>
      <c r="H27" s="49">
        <f>SUM(H28:H29)</f>
        <v>15074.5</v>
      </c>
      <c r="I27" s="49">
        <f>SUM(I28:I29)</f>
        <v>15074.5</v>
      </c>
      <c r="J27" s="49"/>
      <c r="K27" s="49">
        <f>K28+K29</f>
        <v>0</v>
      </c>
      <c r="L27" s="49">
        <f t="shared" si="0"/>
        <v>15074.5</v>
      </c>
      <c r="M27" s="30">
        <f t="shared" si="0"/>
        <v>15074.5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13" ht="12.75">
      <c r="A28" s="10"/>
      <c r="B28" s="10"/>
      <c r="C28" s="14" t="s">
        <v>118</v>
      </c>
      <c r="D28" s="32"/>
      <c r="E28" s="40"/>
      <c r="F28" s="51"/>
      <c r="G28" s="40"/>
      <c r="H28" s="40">
        <v>15074.5</v>
      </c>
      <c r="I28" s="40">
        <v>15074.5</v>
      </c>
      <c r="J28" s="40"/>
      <c r="K28" s="40"/>
      <c r="L28" s="38">
        <f t="shared" si="0"/>
        <v>15074.5</v>
      </c>
      <c r="M28" s="11">
        <f t="shared" si="0"/>
        <v>15074.5</v>
      </c>
    </row>
    <row r="29" spans="1:13" ht="12.75">
      <c r="A29" s="10"/>
      <c r="B29" s="10"/>
      <c r="C29" s="14" t="s">
        <v>22</v>
      </c>
      <c r="D29" s="32"/>
      <c r="E29" s="40"/>
      <c r="F29" s="51"/>
      <c r="G29" s="40"/>
      <c r="H29" s="40"/>
      <c r="I29" s="40"/>
      <c r="J29" s="40"/>
      <c r="K29" s="40">
        <v>0</v>
      </c>
      <c r="L29" s="38">
        <f t="shared" si="0"/>
        <v>0</v>
      </c>
      <c r="M29" s="11">
        <f t="shared" si="0"/>
        <v>0</v>
      </c>
    </row>
    <row r="30" spans="1:64" s="18" customFormat="1" ht="12.75">
      <c r="A30" s="15">
        <v>223</v>
      </c>
      <c r="B30" s="15">
        <v>23</v>
      </c>
      <c r="C30" s="16" t="s">
        <v>24</v>
      </c>
      <c r="D30" s="34">
        <v>1827000</v>
      </c>
      <c r="E30" s="47">
        <f>E31+E32+E33+E34+E35</f>
        <v>1826999.9999999998</v>
      </c>
      <c r="F30" s="43"/>
      <c r="G30" s="47"/>
      <c r="H30" s="47">
        <f>H31+H32+H33+H34+H35</f>
        <v>34010.14</v>
      </c>
      <c r="I30" s="47">
        <f>I31+I32+I33+I34+I35</f>
        <v>34010.14</v>
      </c>
      <c r="J30" s="47">
        <f>J31+J32+J33+J34+J35</f>
        <v>0</v>
      </c>
      <c r="K30" s="47">
        <f>K31+K32+K33+K34+K35</f>
        <v>0</v>
      </c>
      <c r="L30" s="49">
        <f>D30+F30+H30+J30</f>
        <v>1861010.14</v>
      </c>
      <c r="M30" s="30">
        <f>E30+G30+I30+K30</f>
        <v>1861010.1399999997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13" ht="12.75">
      <c r="A31" s="10"/>
      <c r="B31" s="10"/>
      <c r="C31" s="19" t="s">
        <v>26</v>
      </c>
      <c r="D31" s="36">
        <v>975323.92</v>
      </c>
      <c r="E31" s="36">
        <v>975323.92</v>
      </c>
      <c r="F31" s="11"/>
      <c r="G31" s="36"/>
      <c r="H31" s="36">
        <v>10093.18</v>
      </c>
      <c r="I31" s="41">
        <v>10093.18</v>
      </c>
      <c r="J31" s="41"/>
      <c r="K31" s="41"/>
      <c r="L31" s="11"/>
      <c r="M31" s="30">
        <f>E31+G31+I31+K31</f>
        <v>985417.1000000001</v>
      </c>
    </row>
    <row r="32" spans="1:13" ht="12.75">
      <c r="A32" s="10"/>
      <c r="B32" s="10"/>
      <c r="C32" s="19" t="s">
        <v>25</v>
      </c>
      <c r="D32" s="36">
        <v>494253.02</v>
      </c>
      <c r="E32" s="36">
        <v>494253.02</v>
      </c>
      <c r="F32" s="11"/>
      <c r="G32" s="36"/>
      <c r="H32" s="36">
        <v>1978.29</v>
      </c>
      <c r="I32" s="41">
        <v>1978.29</v>
      </c>
      <c r="J32" s="41"/>
      <c r="K32" s="41"/>
      <c r="L32" s="11"/>
      <c r="M32" s="30">
        <f>E32+G32+I32+K32</f>
        <v>496231.31</v>
      </c>
    </row>
    <row r="33" spans="1:13" ht="12.75">
      <c r="A33" s="10"/>
      <c r="B33" s="10"/>
      <c r="C33" s="19" t="s">
        <v>57</v>
      </c>
      <c r="D33" s="36">
        <v>170878.63</v>
      </c>
      <c r="E33" s="36">
        <v>170878.63</v>
      </c>
      <c r="F33" s="11"/>
      <c r="G33" s="36"/>
      <c r="H33" s="36">
        <v>20109.91</v>
      </c>
      <c r="I33" s="41">
        <v>20109.91</v>
      </c>
      <c r="J33" s="41"/>
      <c r="K33" s="41"/>
      <c r="L33" s="11"/>
      <c r="M33" s="30">
        <f>E33+G33+I33+K33</f>
        <v>190988.54</v>
      </c>
    </row>
    <row r="34" spans="1:13" ht="12.75">
      <c r="A34" s="10"/>
      <c r="B34" s="10"/>
      <c r="C34" s="19" t="s">
        <v>56</v>
      </c>
      <c r="D34" s="36">
        <v>186544.43</v>
      </c>
      <c r="E34" s="36">
        <v>186544.43</v>
      </c>
      <c r="F34" s="11"/>
      <c r="G34" s="36"/>
      <c r="H34" s="36">
        <v>1828.76</v>
      </c>
      <c r="I34" s="41">
        <v>1828.76</v>
      </c>
      <c r="J34" s="41"/>
      <c r="K34" s="41"/>
      <c r="L34" s="11"/>
      <c r="M34" s="30">
        <f>E34+G34+I34+K34</f>
        <v>188373.19</v>
      </c>
    </row>
    <row r="35" spans="1:13" ht="12.75">
      <c r="A35" s="10"/>
      <c r="B35" s="10"/>
      <c r="C35" s="19" t="s">
        <v>22</v>
      </c>
      <c r="D35" s="11"/>
      <c r="E35" s="36"/>
      <c r="F35" s="11"/>
      <c r="G35" s="36"/>
      <c r="H35" s="36"/>
      <c r="I35" s="41"/>
      <c r="J35" s="41"/>
      <c r="K35" s="41"/>
      <c r="L35" s="11"/>
      <c r="M35" s="11"/>
    </row>
    <row r="36" spans="1:64" s="18" customFormat="1" ht="12.75">
      <c r="A36" s="15">
        <v>224</v>
      </c>
      <c r="B36" s="15">
        <v>24</v>
      </c>
      <c r="C36" s="20" t="s">
        <v>27</v>
      </c>
      <c r="D36" s="30"/>
      <c r="E36" s="31"/>
      <c r="F36" s="30"/>
      <c r="G36" s="31"/>
      <c r="H36" s="31"/>
      <c r="I36" s="31"/>
      <c r="J36" s="42"/>
      <c r="K36" s="42"/>
      <c r="L36" s="11">
        <f t="shared" si="0"/>
        <v>0</v>
      </c>
      <c r="M36" s="30">
        <f t="shared" si="0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s="18" customFormat="1" ht="22.5" customHeight="1">
      <c r="A37" s="15">
        <v>225</v>
      </c>
      <c r="B37" s="15">
        <v>25</v>
      </c>
      <c r="C37" s="20" t="s">
        <v>36</v>
      </c>
      <c r="D37" s="30">
        <v>202000</v>
      </c>
      <c r="E37" s="35">
        <f>SUM(E38:E55)</f>
        <v>202000</v>
      </c>
      <c r="F37" s="30">
        <v>0</v>
      </c>
      <c r="G37" s="35">
        <v>0</v>
      </c>
      <c r="H37" s="35">
        <f>SUM(H38:H55)</f>
        <v>87119.81</v>
      </c>
      <c r="I37" s="35">
        <f>SUM(I38:I55)</f>
        <v>87119.81</v>
      </c>
      <c r="J37" s="47">
        <f>SUM(J38:J55)</f>
        <v>11133</v>
      </c>
      <c r="K37" s="47">
        <f>SUM(K38:K55)</f>
        <v>11133</v>
      </c>
      <c r="L37" s="30">
        <f>D37+F37+H37+J37</f>
        <v>300252.81</v>
      </c>
      <c r="M37" s="30">
        <f>E37+G37+I37+K37</f>
        <v>300252.81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13" ht="24">
      <c r="A38" s="10"/>
      <c r="B38" s="10"/>
      <c r="C38" s="19" t="s">
        <v>28</v>
      </c>
      <c r="D38" s="11"/>
      <c r="E38" s="36"/>
      <c r="F38" s="11"/>
      <c r="G38" s="36"/>
      <c r="H38" s="36"/>
      <c r="I38" s="36"/>
      <c r="J38" s="41"/>
      <c r="K38" s="41"/>
      <c r="L38" s="11">
        <f t="shared" si="0"/>
        <v>0</v>
      </c>
      <c r="M38" s="11">
        <f t="shared" si="0"/>
        <v>0</v>
      </c>
    </row>
    <row r="39" spans="1:13" ht="24">
      <c r="A39" s="10"/>
      <c r="B39" s="10"/>
      <c r="C39" s="19" t="s">
        <v>29</v>
      </c>
      <c r="D39" s="11"/>
      <c r="E39" s="36"/>
      <c r="F39" s="11"/>
      <c r="G39" s="36"/>
      <c r="H39" s="36"/>
      <c r="I39" s="54"/>
      <c r="J39" s="41"/>
      <c r="K39" s="41"/>
      <c r="L39" s="38">
        <f t="shared" si="0"/>
        <v>0</v>
      </c>
      <c r="M39" s="11">
        <f t="shared" si="0"/>
        <v>0</v>
      </c>
    </row>
    <row r="40" spans="1:13" ht="12.75">
      <c r="A40" s="10"/>
      <c r="B40" s="10"/>
      <c r="C40" s="19" t="s">
        <v>62</v>
      </c>
      <c r="D40" s="58">
        <v>7560</v>
      </c>
      <c r="E40" s="58">
        <v>7560</v>
      </c>
      <c r="F40" s="12"/>
      <c r="G40" s="58"/>
      <c r="H40" s="58">
        <v>19837.5</v>
      </c>
      <c r="I40" s="58">
        <v>19837.5</v>
      </c>
      <c r="J40" s="58">
        <v>8373</v>
      </c>
      <c r="K40" s="58">
        <v>8373</v>
      </c>
      <c r="L40" s="12">
        <f t="shared" si="0"/>
        <v>35770.5</v>
      </c>
      <c r="M40" s="12">
        <f t="shared" si="0"/>
        <v>35770.5</v>
      </c>
    </row>
    <row r="41" spans="1:13" ht="12.75">
      <c r="A41" s="10"/>
      <c r="B41" s="10"/>
      <c r="C41" s="19" t="s">
        <v>108</v>
      </c>
      <c r="D41" s="11"/>
      <c r="E41" s="58"/>
      <c r="F41" s="12"/>
      <c r="G41" s="58"/>
      <c r="H41" s="58"/>
      <c r="I41" s="58"/>
      <c r="J41" s="58"/>
      <c r="K41" s="58"/>
      <c r="L41" s="12">
        <f t="shared" si="0"/>
        <v>0</v>
      </c>
      <c r="M41" s="12">
        <f t="shared" si="0"/>
        <v>0</v>
      </c>
    </row>
    <row r="42" spans="1:13" ht="12.75">
      <c r="A42" s="10"/>
      <c r="B42" s="10"/>
      <c r="C42" s="19" t="s">
        <v>119</v>
      </c>
      <c r="D42" s="58">
        <v>17039.3</v>
      </c>
      <c r="E42" s="58">
        <v>17039.3</v>
      </c>
      <c r="F42" s="12"/>
      <c r="G42" s="58"/>
      <c r="H42" s="58"/>
      <c r="I42" s="58"/>
      <c r="J42" s="58"/>
      <c r="K42" s="58"/>
      <c r="L42" s="12">
        <f t="shared" si="0"/>
        <v>17039.3</v>
      </c>
      <c r="M42" s="12">
        <f t="shared" si="0"/>
        <v>17039.3</v>
      </c>
    </row>
    <row r="43" spans="1:13" ht="12.75">
      <c r="A43" s="10"/>
      <c r="B43" s="10"/>
      <c r="C43" s="19" t="s">
        <v>116</v>
      </c>
      <c r="D43" s="58">
        <v>5160</v>
      </c>
      <c r="E43" s="58">
        <v>5160</v>
      </c>
      <c r="F43" s="12"/>
      <c r="G43" s="58"/>
      <c r="H43" s="58"/>
      <c r="I43" s="58"/>
      <c r="J43" s="58">
        <v>2760</v>
      </c>
      <c r="K43" s="58">
        <v>2760</v>
      </c>
      <c r="L43" s="12">
        <f t="shared" si="0"/>
        <v>7920</v>
      </c>
      <c r="M43" s="12">
        <f t="shared" si="0"/>
        <v>7920</v>
      </c>
    </row>
    <row r="44" spans="1:13" ht="12.75">
      <c r="A44" s="10"/>
      <c r="B44" s="10"/>
      <c r="C44" s="19" t="s">
        <v>63</v>
      </c>
      <c r="D44" s="58">
        <v>12792</v>
      </c>
      <c r="E44" s="58">
        <v>12792</v>
      </c>
      <c r="F44" s="12"/>
      <c r="G44" s="58"/>
      <c r="H44" s="58">
        <v>1245</v>
      </c>
      <c r="I44" s="58">
        <v>1245</v>
      </c>
      <c r="J44" s="58"/>
      <c r="K44" s="58"/>
      <c r="L44" s="12">
        <f t="shared" si="0"/>
        <v>14037</v>
      </c>
      <c r="M44" s="12">
        <f t="shared" si="0"/>
        <v>14037</v>
      </c>
    </row>
    <row r="45" spans="1:13" ht="12.75">
      <c r="A45" s="10"/>
      <c r="B45" s="10"/>
      <c r="C45" s="19" t="s">
        <v>90</v>
      </c>
      <c r="D45" s="11"/>
      <c r="E45" s="58"/>
      <c r="F45" s="12"/>
      <c r="G45" s="58"/>
      <c r="H45" s="58"/>
      <c r="I45" s="58"/>
      <c r="J45" s="58"/>
      <c r="K45" s="58"/>
      <c r="L45" s="12">
        <f t="shared" si="0"/>
        <v>0</v>
      </c>
      <c r="M45" s="12">
        <f t="shared" si="0"/>
        <v>0</v>
      </c>
    </row>
    <row r="46" spans="1:13" ht="12.75">
      <c r="A46" s="10"/>
      <c r="B46" s="10"/>
      <c r="C46" s="19" t="s">
        <v>64</v>
      </c>
      <c r="D46" s="11"/>
      <c r="E46" s="58"/>
      <c r="F46" s="12"/>
      <c r="G46" s="58"/>
      <c r="H46" s="58"/>
      <c r="I46" s="58"/>
      <c r="J46" s="58"/>
      <c r="K46" s="58"/>
      <c r="L46" s="12">
        <f t="shared" si="0"/>
        <v>0</v>
      </c>
      <c r="M46" s="12">
        <f t="shared" si="0"/>
        <v>0</v>
      </c>
    </row>
    <row r="47" spans="1:13" ht="12.75">
      <c r="A47" s="10"/>
      <c r="B47" s="10"/>
      <c r="C47" s="19" t="s">
        <v>65</v>
      </c>
      <c r="D47" s="58">
        <v>27343.83</v>
      </c>
      <c r="E47" s="58">
        <v>27343.83</v>
      </c>
      <c r="F47" s="12"/>
      <c r="G47" s="58"/>
      <c r="H47" s="58">
        <v>33968.67</v>
      </c>
      <c r="I47" s="58">
        <v>33968.67</v>
      </c>
      <c r="J47" s="58"/>
      <c r="K47" s="58"/>
      <c r="L47" s="12">
        <f>D47+F47+H47+J47</f>
        <v>61312.5</v>
      </c>
      <c r="M47" s="12">
        <f t="shared" si="0"/>
        <v>61312.5</v>
      </c>
    </row>
    <row r="48" spans="1:13" ht="12.75">
      <c r="A48" s="10"/>
      <c r="B48" s="10"/>
      <c r="C48" s="19" t="s">
        <v>97</v>
      </c>
      <c r="D48" s="58">
        <v>12500</v>
      </c>
      <c r="E48" s="58">
        <v>12500</v>
      </c>
      <c r="F48" s="12"/>
      <c r="G48" s="58"/>
      <c r="H48" s="58"/>
      <c r="I48" s="58"/>
      <c r="J48" s="58"/>
      <c r="K48" s="58"/>
      <c r="L48" s="12">
        <f t="shared" si="0"/>
        <v>12500</v>
      </c>
      <c r="M48" s="12">
        <f t="shared" si="0"/>
        <v>12500</v>
      </c>
    </row>
    <row r="49" spans="1:13" ht="12.75">
      <c r="A49" s="10"/>
      <c r="B49" s="10"/>
      <c r="C49" s="19" t="s">
        <v>66</v>
      </c>
      <c r="D49" s="58">
        <v>12064.92</v>
      </c>
      <c r="E49" s="58">
        <v>12064.92</v>
      </c>
      <c r="F49" s="12"/>
      <c r="G49" s="58"/>
      <c r="H49" s="58"/>
      <c r="I49" s="58"/>
      <c r="J49" s="58"/>
      <c r="K49" s="58"/>
      <c r="L49" s="12">
        <f t="shared" si="0"/>
        <v>12064.92</v>
      </c>
      <c r="M49" s="12">
        <f t="shared" si="0"/>
        <v>12064.92</v>
      </c>
    </row>
    <row r="50" spans="1:13" ht="12.75">
      <c r="A50" s="10"/>
      <c r="B50" s="10"/>
      <c r="C50" s="19" t="s">
        <v>30</v>
      </c>
      <c r="D50" s="11"/>
      <c r="E50" s="58"/>
      <c r="F50" s="12"/>
      <c r="G50" s="58"/>
      <c r="H50" s="58"/>
      <c r="I50" s="58"/>
      <c r="J50" s="58"/>
      <c r="K50" s="58"/>
      <c r="L50" s="12">
        <f t="shared" si="0"/>
        <v>0</v>
      </c>
      <c r="M50" s="12">
        <f t="shared" si="0"/>
        <v>0</v>
      </c>
    </row>
    <row r="51" spans="1:13" ht="24">
      <c r="A51" s="10"/>
      <c r="B51" s="10"/>
      <c r="C51" s="19" t="s">
        <v>67</v>
      </c>
      <c r="D51" s="58">
        <v>45268.55</v>
      </c>
      <c r="E51" s="58">
        <v>45268.55</v>
      </c>
      <c r="F51" s="12"/>
      <c r="G51" s="58"/>
      <c r="H51" s="58">
        <v>22927.64</v>
      </c>
      <c r="I51" s="58">
        <v>22927.64</v>
      </c>
      <c r="J51" s="58"/>
      <c r="K51" s="58"/>
      <c r="L51" s="12">
        <f>D51+F51+H51+J51</f>
        <v>68196.19</v>
      </c>
      <c r="M51" s="12">
        <f t="shared" si="0"/>
        <v>68196.19</v>
      </c>
    </row>
    <row r="52" spans="1:13" ht="12.75">
      <c r="A52" s="10"/>
      <c r="B52" s="10"/>
      <c r="C52" s="19" t="s">
        <v>102</v>
      </c>
      <c r="D52" s="11"/>
      <c r="E52" s="58"/>
      <c r="F52" s="12"/>
      <c r="G52" s="58"/>
      <c r="H52" s="58"/>
      <c r="I52" s="58"/>
      <c r="J52" s="58"/>
      <c r="K52" s="58"/>
      <c r="L52" s="12">
        <f t="shared" si="0"/>
        <v>0</v>
      </c>
      <c r="M52" s="12"/>
    </row>
    <row r="53" spans="1:13" ht="12.75">
      <c r="A53" s="10"/>
      <c r="B53" s="10"/>
      <c r="C53" s="19" t="s">
        <v>31</v>
      </c>
      <c r="D53" s="58">
        <v>60266.9</v>
      </c>
      <c r="E53" s="58">
        <v>60266.9</v>
      </c>
      <c r="F53" s="12"/>
      <c r="G53" s="58"/>
      <c r="H53" s="58"/>
      <c r="I53" s="58"/>
      <c r="J53" s="58"/>
      <c r="K53" s="58"/>
      <c r="L53" s="12">
        <f t="shared" si="0"/>
        <v>60266.9</v>
      </c>
      <c r="M53" s="12">
        <f t="shared" si="0"/>
        <v>60266.9</v>
      </c>
    </row>
    <row r="54" spans="1:13" ht="12.75">
      <c r="A54" s="10"/>
      <c r="B54" s="10"/>
      <c r="C54" s="19" t="s">
        <v>88</v>
      </c>
      <c r="D54" s="11"/>
      <c r="E54" s="58"/>
      <c r="F54" s="12"/>
      <c r="G54" s="58"/>
      <c r="H54" s="58">
        <v>9141</v>
      </c>
      <c r="I54" s="58">
        <v>9141</v>
      </c>
      <c r="J54" s="58"/>
      <c r="K54" s="58"/>
      <c r="L54" s="12">
        <f t="shared" si="0"/>
        <v>9141</v>
      </c>
      <c r="M54" s="12">
        <f t="shared" si="0"/>
        <v>9141</v>
      </c>
    </row>
    <row r="55" spans="1:13" ht="12.75">
      <c r="A55" s="10"/>
      <c r="B55" s="10"/>
      <c r="C55" s="19" t="s">
        <v>69</v>
      </c>
      <c r="D55" s="58">
        <v>2004.5</v>
      </c>
      <c r="E55" s="58">
        <v>2004.5</v>
      </c>
      <c r="F55" s="12"/>
      <c r="G55" s="58"/>
      <c r="H55" s="58"/>
      <c r="I55" s="58"/>
      <c r="J55" s="58"/>
      <c r="K55" s="58"/>
      <c r="L55" s="12">
        <f t="shared" si="0"/>
        <v>2004.5</v>
      </c>
      <c r="M55" s="12">
        <f t="shared" si="0"/>
        <v>2004.5</v>
      </c>
    </row>
    <row r="56" spans="1:64" s="18" customFormat="1" ht="12.75">
      <c r="A56" s="15">
        <v>226</v>
      </c>
      <c r="B56" s="15">
        <v>26</v>
      </c>
      <c r="C56" s="20" t="s">
        <v>37</v>
      </c>
      <c r="D56" s="30">
        <v>1080390</v>
      </c>
      <c r="E56" s="31">
        <f>SUM(E57:E82)</f>
        <v>1080390</v>
      </c>
      <c r="F56" s="31">
        <f>SUM(F57:F82)</f>
        <v>0</v>
      </c>
      <c r="G56" s="31">
        <f>SUM(G57:G82)</f>
        <v>0</v>
      </c>
      <c r="H56" s="31">
        <f>SUM(H57:H82)</f>
        <v>955636.2200000001</v>
      </c>
      <c r="I56" s="31">
        <f>SUM(I57:I82)</f>
        <v>955636.2200000001</v>
      </c>
      <c r="J56" s="31">
        <f>SUM(J57:J82)</f>
        <v>62484.67</v>
      </c>
      <c r="K56" s="31">
        <f>SUM(K57:K82)</f>
        <v>62484.67</v>
      </c>
      <c r="L56" s="30">
        <f>D56+F56+H56+J56</f>
        <v>2098510.89</v>
      </c>
      <c r="M56" s="30">
        <f>E56+G56+I56+K56</f>
        <v>2098510.89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s="18" customFormat="1" ht="12.75">
      <c r="A57" s="15"/>
      <c r="B57" s="15"/>
      <c r="C57" s="48" t="s">
        <v>68</v>
      </c>
      <c r="D57" s="59">
        <v>35358.58</v>
      </c>
      <c r="E57" s="59">
        <v>35358.58</v>
      </c>
      <c r="F57" s="57"/>
      <c r="G57" s="60"/>
      <c r="H57" s="58">
        <v>1870.92</v>
      </c>
      <c r="I57" s="58">
        <v>1870.92</v>
      </c>
      <c r="J57" s="58"/>
      <c r="K57" s="58"/>
      <c r="L57" s="38">
        <f t="shared" si="0"/>
        <v>37229.5</v>
      </c>
      <c r="M57" s="11">
        <f t="shared" si="0"/>
        <v>37229.5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64" s="18" customFormat="1" ht="12.75">
      <c r="A58" s="15"/>
      <c r="B58" s="15"/>
      <c r="C58" s="48" t="s">
        <v>92</v>
      </c>
      <c r="D58" s="30"/>
      <c r="E58" s="59"/>
      <c r="F58" s="57"/>
      <c r="G58" s="60"/>
      <c r="H58" s="60"/>
      <c r="I58" s="58"/>
      <c r="J58" s="58"/>
      <c r="K58" s="58"/>
      <c r="L58" s="38">
        <f t="shared" si="0"/>
        <v>0</v>
      </c>
      <c r="M58" s="11">
        <f t="shared" si="0"/>
        <v>0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spans="1:13" ht="12.75">
      <c r="A59" s="10"/>
      <c r="B59" s="10"/>
      <c r="C59" s="14" t="s">
        <v>69</v>
      </c>
      <c r="D59" s="32"/>
      <c r="E59" s="59"/>
      <c r="F59" s="61"/>
      <c r="G59" s="59"/>
      <c r="H59" s="59"/>
      <c r="I59" s="59"/>
      <c r="J59" s="58"/>
      <c r="K59" s="59"/>
      <c r="L59" s="38">
        <f t="shared" si="0"/>
        <v>0</v>
      </c>
      <c r="M59" s="11">
        <f t="shared" si="0"/>
        <v>0</v>
      </c>
    </row>
    <row r="60" spans="1:13" ht="12.75">
      <c r="A60" s="10"/>
      <c r="B60" s="10"/>
      <c r="C60" s="14" t="s">
        <v>115</v>
      </c>
      <c r="D60" s="32"/>
      <c r="E60" s="59"/>
      <c r="F60" s="62"/>
      <c r="G60" s="59"/>
      <c r="H60" s="59">
        <v>266847</v>
      </c>
      <c r="I60" s="59">
        <v>266847</v>
      </c>
      <c r="J60" s="58"/>
      <c r="K60" s="59"/>
      <c r="L60" s="38">
        <f t="shared" si="0"/>
        <v>266847</v>
      </c>
      <c r="M60" s="11">
        <f t="shared" si="0"/>
        <v>266847</v>
      </c>
    </row>
    <row r="61" spans="1:13" ht="12.75">
      <c r="A61" s="10"/>
      <c r="B61" s="10"/>
      <c r="C61" s="52" t="s">
        <v>70</v>
      </c>
      <c r="D61" s="59">
        <v>165458</v>
      </c>
      <c r="E61" s="59">
        <v>165458</v>
      </c>
      <c r="F61" s="62"/>
      <c r="G61" s="59"/>
      <c r="H61" s="59">
        <v>101023.85</v>
      </c>
      <c r="I61" s="59">
        <v>101023.85</v>
      </c>
      <c r="J61" s="59">
        <v>13673.15</v>
      </c>
      <c r="K61" s="59">
        <v>13673.15</v>
      </c>
      <c r="L61" s="38">
        <f t="shared" si="0"/>
        <v>280155</v>
      </c>
      <c r="M61" s="11">
        <f>E61+G61+I61+K61</f>
        <v>280155</v>
      </c>
    </row>
    <row r="62" spans="1:13" ht="12.75">
      <c r="A62" s="10"/>
      <c r="B62" s="10"/>
      <c r="C62" s="52" t="s">
        <v>71</v>
      </c>
      <c r="D62" s="32"/>
      <c r="E62" s="59"/>
      <c r="F62" s="62"/>
      <c r="G62" s="59"/>
      <c r="H62" s="59"/>
      <c r="I62" s="59"/>
      <c r="J62" s="58"/>
      <c r="K62" s="59"/>
      <c r="L62" s="38">
        <f t="shared" si="0"/>
        <v>0</v>
      </c>
      <c r="M62" s="11">
        <f t="shared" si="0"/>
        <v>0</v>
      </c>
    </row>
    <row r="63" spans="1:13" ht="12.75">
      <c r="A63" s="10"/>
      <c r="B63" s="10"/>
      <c r="C63" s="52" t="s">
        <v>91</v>
      </c>
      <c r="D63" s="59">
        <v>3215</v>
      </c>
      <c r="E63" s="59">
        <v>3215</v>
      </c>
      <c r="F63" s="62"/>
      <c r="G63" s="59"/>
      <c r="H63" s="59">
        <v>117679.66</v>
      </c>
      <c r="I63" s="59">
        <v>117679.66</v>
      </c>
      <c r="J63" s="58"/>
      <c r="K63" s="59"/>
      <c r="L63" s="38">
        <f t="shared" si="0"/>
        <v>120894.66</v>
      </c>
      <c r="M63" s="11">
        <f t="shared" si="0"/>
        <v>120894.66</v>
      </c>
    </row>
    <row r="64" spans="1:13" ht="12.75">
      <c r="A64" s="10"/>
      <c r="B64" s="10"/>
      <c r="C64" s="52" t="s">
        <v>72</v>
      </c>
      <c r="D64" s="37"/>
      <c r="E64" s="59"/>
      <c r="F64" s="12"/>
      <c r="G64" s="59"/>
      <c r="H64" s="59"/>
      <c r="I64" s="59"/>
      <c r="J64" s="58"/>
      <c r="K64" s="59"/>
      <c r="L64" s="38">
        <f t="shared" si="0"/>
        <v>0</v>
      </c>
      <c r="M64" s="11">
        <f t="shared" si="0"/>
        <v>0</v>
      </c>
    </row>
    <row r="65" spans="1:13" ht="12.75">
      <c r="A65" s="10"/>
      <c r="B65" s="10"/>
      <c r="C65" s="52" t="s">
        <v>73</v>
      </c>
      <c r="D65" s="32"/>
      <c r="E65" s="59"/>
      <c r="F65" s="62"/>
      <c r="G65" s="59"/>
      <c r="H65" s="59">
        <v>21407.28</v>
      </c>
      <c r="I65" s="59">
        <v>21407.28</v>
      </c>
      <c r="J65" s="58">
        <v>14271.52</v>
      </c>
      <c r="K65" s="59">
        <v>14271.52</v>
      </c>
      <c r="L65" s="38">
        <f t="shared" si="0"/>
        <v>35678.8</v>
      </c>
      <c r="M65" s="11">
        <f t="shared" si="0"/>
        <v>35678.8</v>
      </c>
    </row>
    <row r="66" spans="1:13" ht="12.75">
      <c r="A66" s="10"/>
      <c r="B66" s="10"/>
      <c r="C66" s="52" t="s">
        <v>74</v>
      </c>
      <c r="D66" s="32"/>
      <c r="E66" s="59"/>
      <c r="F66" s="62"/>
      <c r="G66" s="59"/>
      <c r="H66" s="59"/>
      <c r="I66" s="59"/>
      <c r="J66" s="58"/>
      <c r="K66" s="59"/>
      <c r="L66" s="38">
        <f t="shared" si="0"/>
        <v>0</v>
      </c>
      <c r="M66" s="11">
        <f t="shared" si="0"/>
        <v>0</v>
      </c>
    </row>
    <row r="67" spans="1:13" ht="12.75">
      <c r="A67" s="10"/>
      <c r="B67" s="10"/>
      <c r="C67" s="52" t="s">
        <v>75</v>
      </c>
      <c r="D67" s="32"/>
      <c r="E67" s="59"/>
      <c r="F67" s="62"/>
      <c r="G67" s="59"/>
      <c r="H67" s="59"/>
      <c r="I67" s="59"/>
      <c r="J67" s="58"/>
      <c r="K67" s="59"/>
      <c r="L67" s="38">
        <f t="shared" si="0"/>
        <v>0</v>
      </c>
      <c r="M67" s="11">
        <f t="shared" si="0"/>
        <v>0</v>
      </c>
    </row>
    <row r="68" spans="1:64" s="3" customFormat="1" ht="12.75">
      <c r="A68" s="10"/>
      <c r="B68" s="10"/>
      <c r="C68" s="52" t="s">
        <v>76</v>
      </c>
      <c r="D68" s="32"/>
      <c r="E68" s="59"/>
      <c r="F68" s="61"/>
      <c r="G68" s="12"/>
      <c r="H68" s="12"/>
      <c r="I68" s="12"/>
      <c r="J68" s="58"/>
      <c r="K68" s="12"/>
      <c r="L68" s="38">
        <f t="shared" si="0"/>
        <v>0</v>
      </c>
      <c r="M68" s="11">
        <f t="shared" si="0"/>
        <v>0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13" ht="12.75">
      <c r="A69" s="10"/>
      <c r="B69" s="10"/>
      <c r="C69" s="53" t="s">
        <v>120</v>
      </c>
      <c r="D69" s="11"/>
      <c r="E69" s="59"/>
      <c r="F69" s="12"/>
      <c r="G69" s="58"/>
      <c r="H69" s="58">
        <v>4000</v>
      </c>
      <c r="I69" s="58">
        <v>4000</v>
      </c>
      <c r="J69" s="58"/>
      <c r="K69" s="58"/>
      <c r="L69" s="38">
        <f t="shared" si="0"/>
        <v>4000</v>
      </c>
      <c r="M69" s="11">
        <f t="shared" si="0"/>
        <v>4000</v>
      </c>
    </row>
    <row r="70" spans="1:13" ht="12.75">
      <c r="A70" s="10"/>
      <c r="B70" s="10"/>
      <c r="C70" s="53" t="s">
        <v>111</v>
      </c>
      <c r="D70" s="11"/>
      <c r="E70" s="59"/>
      <c r="F70" s="12"/>
      <c r="G70" s="58"/>
      <c r="H70" s="58"/>
      <c r="I70" s="58"/>
      <c r="J70" s="58"/>
      <c r="K70" s="58"/>
      <c r="L70" s="38">
        <f t="shared" si="0"/>
        <v>0</v>
      </c>
      <c r="M70" s="11">
        <f t="shared" si="0"/>
        <v>0</v>
      </c>
    </row>
    <row r="71" spans="1:13" ht="12.75">
      <c r="A71" s="10"/>
      <c r="B71" s="10"/>
      <c r="C71" s="53" t="s">
        <v>110</v>
      </c>
      <c r="D71" s="59">
        <v>746417.13</v>
      </c>
      <c r="E71" s="59">
        <v>746417.13</v>
      </c>
      <c r="F71" s="12"/>
      <c r="G71" s="58"/>
      <c r="H71" s="58">
        <v>380000.01</v>
      </c>
      <c r="I71" s="58">
        <v>380000.01</v>
      </c>
      <c r="J71" s="58"/>
      <c r="K71" s="58"/>
      <c r="L71" s="38">
        <f>D71+F71+H71+J71</f>
        <v>1126417.1400000001</v>
      </c>
      <c r="M71" s="11">
        <f>E71+G71+I71+K71</f>
        <v>1126417.1400000001</v>
      </c>
    </row>
    <row r="72" spans="1:13" ht="12.75">
      <c r="A72" s="10"/>
      <c r="B72" s="10"/>
      <c r="C72" s="53" t="s">
        <v>109</v>
      </c>
      <c r="D72" s="58">
        <v>91240</v>
      </c>
      <c r="E72" s="58">
        <v>91240</v>
      </c>
      <c r="F72" s="12"/>
      <c r="G72" s="58"/>
      <c r="H72" s="58">
        <v>42300</v>
      </c>
      <c r="I72" s="58">
        <v>42300</v>
      </c>
      <c r="J72" s="58">
        <v>15340</v>
      </c>
      <c r="K72" s="58">
        <v>15340</v>
      </c>
      <c r="L72" s="38">
        <f>D72+F72+H72+J72</f>
        <v>148880</v>
      </c>
      <c r="M72" s="11">
        <f>E72+G72+I72+K72</f>
        <v>148880</v>
      </c>
    </row>
    <row r="73" spans="1:13" ht="12.75">
      <c r="A73" s="10"/>
      <c r="B73" s="10"/>
      <c r="C73" s="53" t="s">
        <v>117</v>
      </c>
      <c r="D73" s="11"/>
      <c r="E73" s="59"/>
      <c r="F73" s="12"/>
      <c r="G73" s="58"/>
      <c r="H73" s="58"/>
      <c r="I73" s="58"/>
      <c r="J73" s="58"/>
      <c r="K73" s="58"/>
      <c r="L73" s="38">
        <f t="shared" si="0"/>
        <v>0</v>
      </c>
      <c r="M73" s="11">
        <f t="shared" si="0"/>
        <v>0</v>
      </c>
    </row>
    <row r="74" spans="1:13" ht="12.75">
      <c r="A74" s="10"/>
      <c r="B74" s="10"/>
      <c r="C74" s="53" t="s">
        <v>77</v>
      </c>
      <c r="D74" s="11"/>
      <c r="E74" s="59"/>
      <c r="F74" s="12"/>
      <c r="G74" s="58"/>
      <c r="H74" s="58"/>
      <c r="I74" s="58"/>
      <c r="J74" s="58"/>
      <c r="K74" s="58"/>
      <c r="L74" s="38">
        <f t="shared" si="0"/>
        <v>0</v>
      </c>
      <c r="M74" s="11">
        <f t="shared" si="0"/>
        <v>0</v>
      </c>
    </row>
    <row r="75" spans="1:13" ht="12.75">
      <c r="A75" s="10"/>
      <c r="B75" s="10"/>
      <c r="C75" s="53" t="s">
        <v>78</v>
      </c>
      <c r="D75" s="11"/>
      <c r="E75" s="59"/>
      <c r="F75" s="12"/>
      <c r="G75" s="58"/>
      <c r="H75" s="58">
        <v>12660</v>
      </c>
      <c r="I75" s="58">
        <v>12660</v>
      </c>
      <c r="J75" s="58"/>
      <c r="K75" s="58"/>
      <c r="L75" s="38">
        <f t="shared" si="0"/>
        <v>12660</v>
      </c>
      <c r="M75" s="11">
        <f t="shared" si="0"/>
        <v>12660</v>
      </c>
    </row>
    <row r="76" spans="1:13" ht="24">
      <c r="A76" s="10"/>
      <c r="B76" s="10"/>
      <c r="C76" s="53" t="s">
        <v>79</v>
      </c>
      <c r="D76" s="59">
        <v>33600</v>
      </c>
      <c r="E76" s="59">
        <v>33600</v>
      </c>
      <c r="F76" s="12"/>
      <c r="G76" s="58"/>
      <c r="H76" s="58"/>
      <c r="I76" s="58"/>
      <c r="J76" s="58">
        <v>19200</v>
      </c>
      <c r="K76" s="58">
        <v>19200</v>
      </c>
      <c r="L76" s="38">
        <f t="shared" si="0"/>
        <v>52800</v>
      </c>
      <c r="M76" s="11">
        <f t="shared" si="0"/>
        <v>52800</v>
      </c>
    </row>
    <row r="77" spans="1:13" ht="12.75">
      <c r="A77" s="10"/>
      <c r="B77" s="10"/>
      <c r="C77" s="53" t="s">
        <v>80</v>
      </c>
      <c r="D77" s="11"/>
      <c r="E77" s="59"/>
      <c r="F77" s="12"/>
      <c r="G77" s="58"/>
      <c r="H77" s="58"/>
      <c r="I77" s="58"/>
      <c r="J77" s="58"/>
      <c r="K77" s="58"/>
      <c r="L77" s="38">
        <f t="shared" si="0"/>
        <v>0</v>
      </c>
      <c r="M77" s="11">
        <f t="shared" si="0"/>
        <v>0</v>
      </c>
    </row>
    <row r="78" spans="1:13" ht="12.75">
      <c r="A78" s="10"/>
      <c r="B78" s="10"/>
      <c r="C78" s="53" t="s">
        <v>99</v>
      </c>
      <c r="D78" s="11"/>
      <c r="E78" s="59"/>
      <c r="F78" s="12"/>
      <c r="G78" s="58"/>
      <c r="H78" s="58"/>
      <c r="I78" s="59"/>
      <c r="J78" s="58"/>
      <c r="K78" s="58"/>
      <c r="L78" s="38">
        <f t="shared" si="0"/>
        <v>0</v>
      </c>
      <c r="M78" s="11">
        <f t="shared" si="0"/>
        <v>0</v>
      </c>
    </row>
    <row r="79" spans="1:13" ht="12.75">
      <c r="A79" s="10"/>
      <c r="B79" s="10"/>
      <c r="C79" s="53" t="s">
        <v>100</v>
      </c>
      <c r="D79" s="11"/>
      <c r="E79" s="59"/>
      <c r="F79" s="12"/>
      <c r="G79" s="58"/>
      <c r="H79" s="58"/>
      <c r="I79" s="59"/>
      <c r="J79" s="58"/>
      <c r="K79" s="58"/>
      <c r="L79" s="38">
        <f t="shared" si="0"/>
        <v>0</v>
      </c>
      <c r="M79" s="11">
        <f t="shared" si="0"/>
        <v>0</v>
      </c>
    </row>
    <row r="80" spans="1:13" ht="12.75">
      <c r="A80" s="10"/>
      <c r="B80" s="10"/>
      <c r="C80" s="53" t="s">
        <v>81</v>
      </c>
      <c r="D80" s="11"/>
      <c r="E80" s="59"/>
      <c r="F80" s="12"/>
      <c r="G80" s="58"/>
      <c r="H80" s="58"/>
      <c r="I80" s="59"/>
      <c r="J80" s="58"/>
      <c r="K80" s="58"/>
      <c r="L80" s="38">
        <f t="shared" si="0"/>
        <v>0</v>
      </c>
      <c r="M80" s="11">
        <f t="shared" si="0"/>
        <v>0</v>
      </c>
    </row>
    <row r="81" spans="1:13" ht="12.75">
      <c r="A81" s="10"/>
      <c r="B81" s="10"/>
      <c r="C81" s="53" t="s">
        <v>82</v>
      </c>
      <c r="D81" s="11">
        <v>5101.29</v>
      </c>
      <c r="E81" s="58">
        <v>5101.29</v>
      </c>
      <c r="F81" s="12"/>
      <c r="G81" s="58"/>
      <c r="H81" s="59">
        <v>7847.5</v>
      </c>
      <c r="I81" s="59">
        <v>7847.5</v>
      </c>
      <c r="J81" s="58"/>
      <c r="K81" s="58"/>
      <c r="L81" s="38">
        <f t="shared" si="0"/>
        <v>12948.79</v>
      </c>
      <c r="M81" s="11">
        <f t="shared" si="0"/>
        <v>12948.79</v>
      </c>
    </row>
    <row r="82" spans="1:13" ht="12.75">
      <c r="A82" s="10"/>
      <c r="B82" s="10"/>
      <c r="C82" s="53" t="s">
        <v>98</v>
      </c>
      <c r="D82" s="11"/>
      <c r="E82" s="59"/>
      <c r="F82" s="12"/>
      <c r="G82" s="58"/>
      <c r="H82" s="58"/>
      <c r="I82" s="58"/>
      <c r="J82" s="58"/>
      <c r="K82" s="58"/>
      <c r="L82" s="38">
        <f t="shared" si="0"/>
        <v>0</v>
      </c>
      <c r="M82" s="11">
        <f t="shared" si="0"/>
        <v>0</v>
      </c>
    </row>
    <row r="83" spans="1:64" s="18" customFormat="1" ht="12.75">
      <c r="A83" s="15">
        <v>290</v>
      </c>
      <c r="B83" s="15">
        <v>85</v>
      </c>
      <c r="C83" s="20" t="s">
        <v>38</v>
      </c>
      <c r="D83" s="30">
        <v>1177810</v>
      </c>
      <c r="E83" s="42">
        <f>SUM(E84:E93)</f>
        <v>1177810</v>
      </c>
      <c r="F83" s="49"/>
      <c r="G83" s="42"/>
      <c r="H83" s="42">
        <f>SUM(H84:H93)</f>
        <v>31200</v>
      </c>
      <c r="I83" s="42">
        <f>SUM(I84:I93)</f>
        <v>31200</v>
      </c>
      <c r="J83" s="42">
        <f>SUM(J84:J93)</f>
        <v>33244.3</v>
      </c>
      <c r="K83" s="42">
        <f>SUM(K84:K93)</f>
        <v>33244.3</v>
      </c>
      <c r="L83" s="49">
        <f>D83+F83+H83+J83</f>
        <v>1242254.3</v>
      </c>
      <c r="M83" s="30">
        <f>E83+G83+I83+K83</f>
        <v>1242254.3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13" ht="12.75">
      <c r="A84" s="10"/>
      <c r="B84" s="10"/>
      <c r="C84" s="19" t="s">
        <v>32</v>
      </c>
      <c r="D84" s="41">
        <v>794277.31</v>
      </c>
      <c r="E84" s="41">
        <v>794277.31</v>
      </c>
      <c r="F84" s="38"/>
      <c r="G84" s="41"/>
      <c r="H84" s="41"/>
      <c r="I84" s="41"/>
      <c r="J84" s="41"/>
      <c r="K84" s="41"/>
      <c r="L84" s="38">
        <f t="shared" si="0"/>
        <v>794277.31</v>
      </c>
      <c r="M84" s="11">
        <f t="shared" si="0"/>
        <v>794277.31</v>
      </c>
    </row>
    <row r="85" spans="1:13" ht="12.75">
      <c r="A85" s="10"/>
      <c r="B85" s="10"/>
      <c r="C85" s="19" t="s">
        <v>33</v>
      </c>
      <c r="D85" s="41">
        <v>21425</v>
      </c>
      <c r="E85" s="41">
        <v>21425</v>
      </c>
      <c r="F85" s="38"/>
      <c r="G85" s="41"/>
      <c r="H85" s="41"/>
      <c r="I85" s="41"/>
      <c r="J85" s="41"/>
      <c r="K85" s="41"/>
      <c r="L85" s="38">
        <f t="shared" si="0"/>
        <v>21425</v>
      </c>
      <c r="M85" s="11">
        <f t="shared" si="0"/>
        <v>21425</v>
      </c>
    </row>
    <row r="86" spans="1:13" ht="12.75">
      <c r="A86" s="10"/>
      <c r="B86" s="10"/>
      <c r="C86" s="19" t="s">
        <v>34</v>
      </c>
      <c r="D86" s="41">
        <v>350892.04</v>
      </c>
      <c r="E86" s="41">
        <v>350892.04</v>
      </c>
      <c r="F86" s="38"/>
      <c r="G86" s="41"/>
      <c r="H86" s="41"/>
      <c r="I86" s="41"/>
      <c r="J86" s="41"/>
      <c r="K86" s="41"/>
      <c r="L86" s="38">
        <f t="shared" si="0"/>
        <v>350892.04</v>
      </c>
      <c r="M86" s="11">
        <f t="shared" si="0"/>
        <v>350892.04</v>
      </c>
    </row>
    <row r="87" spans="1:13" ht="12.75">
      <c r="A87" s="10"/>
      <c r="B87" s="10"/>
      <c r="C87" s="19" t="s">
        <v>35</v>
      </c>
      <c r="D87" s="11"/>
      <c r="E87" s="41"/>
      <c r="F87" s="38"/>
      <c r="G87" s="41"/>
      <c r="H87" s="41"/>
      <c r="I87" s="41"/>
      <c r="J87" s="41"/>
      <c r="K87" s="41"/>
      <c r="L87" s="38">
        <f t="shared" si="0"/>
        <v>0</v>
      </c>
      <c r="M87" s="11">
        <f t="shared" si="0"/>
        <v>0</v>
      </c>
    </row>
    <row r="88" spans="1:13" ht="12.75">
      <c r="A88" s="10"/>
      <c r="B88" s="10"/>
      <c r="C88" s="19" t="s">
        <v>84</v>
      </c>
      <c r="D88" s="11"/>
      <c r="E88" s="41"/>
      <c r="F88" s="38"/>
      <c r="G88" s="41"/>
      <c r="H88" s="41"/>
      <c r="I88" s="41"/>
      <c r="J88" s="41">
        <v>556.68</v>
      </c>
      <c r="K88" s="41">
        <v>556.68</v>
      </c>
      <c r="L88" s="38">
        <f t="shared" si="0"/>
        <v>556.68</v>
      </c>
      <c r="M88" s="11">
        <f t="shared" si="0"/>
        <v>556.68</v>
      </c>
    </row>
    <row r="89" spans="1:13" ht="12.75">
      <c r="A89" s="10"/>
      <c r="B89" s="10">
        <v>29</v>
      </c>
      <c r="C89" s="19" t="s">
        <v>39</v>
      </c>
      <c r="D89" s="11"/>
      <c r="E89" s="41"/>
      <c r="F89" s="38"/>
      <c r="G89" s="41"/>
      <c r="H89" s="41">
        <v>31200</v>
      </c>
      <c r="I89" s="41">
        <v>31200</v>
      </c>
      <c r="J89" s="41">
        <v>31200</v>
      </c>
      <c r="K89" s="41">
        <v>31200</v>
      </c>
      <c r="L89" s="38">
        <f>D89+F89+H89+J89</f>
        <v>62400</v>
      </c>
      <c r="M89" s="11">
        <f t="shared" si="0"/>
        <v>62400</v>
      </c>
    </row>
    <row r="90" spans="1:13" ht="12.75">
      <c r="A90" s="10"/>
      <c r="B90" s="10"/>
      <c r="C90" s="19" t="s">
        <v>86</v>
      </c>
      <c r="D90" s="11"/>
      <c r="E90" s="41"/>
      <c r="F90" s="38"/>
      <c r="G90" s="41"/>
      <c r="H90" s="41"/>
      <c r="I90" s="41"/>
      <c r="J90" s="41"/>
      <c r="K90" s="41"/>
      <c r="L90" s="38">
        <f t="shared" si="0"/>
        <v>0</v>
      </c>
      <c r="M90" s="11">
        <f t="shared" si="0"/>
        <v>0</v>
      </c>
    </row>
    <row r="91" spans="1:13" ht="12.75">
      <c r="A91" s="10"/>
      <c r="B91" s="10"/>
      <c r="C91" s="19" t="s">
        <v>93</v>
      </c>
      <c r="D91" s="11"/>
      <c r="E91" s="41"/>
      <c r="F91" s="38"/>
      <c r="G91" s="41"/>
      <c r="H91" s="41"/>
      <c r="I91" s="41"/>
      <c r="J91" s="41"/>
      <c r="K91" s="41"/>
      <c r="L91" s="38">
        <f t="shared" si="0"/>
        <v>0</v>
      </c>
      <c r="M91" s="11">
        <f t="shared" si="0"/>
        <v>0</v>
      </c>
    </row>
    <row r="92" spans="1:13" ht="12.75">
      <c r="A92" s="10"/>
      <c r="B92" s="10"/>
      <c r="C92" s="19" t="s">
        <v>94</v>
      </c>
      <c r="D92" s="11"/>
      <c r="E92" s="41"/>
      <c r="F92" s="38"/>
      <c r="G92" s="41"/>
      <c r="H92" s="41"/>
      <c r="I92" s="41"/>
      <c r="J92" s="41"/>
      <c r="K92" s="41"/>
      <c r="L92" s="38">
        <f t="shared" si="0"/>
        <v>0</v>
      </c>
      <c r="M92" s="11">
        <f t="shared" si="0"/>
        <v>0</v>
      </c>
    </row>
    <row r="93" spans="1:13" ht="12.75">
      <c r="A93" s="10"/>
      <c r="B93" s="10"/>
      <c r="C93" s="19" t="s">
        <v>83</v>
      </c>
      <c r="D93" s="41">
        <v>11215.65</v>
      </c>
      <c r="E93" s="41">
        <v>11215.65</v>
      </c>
      <c r="F93" s="38"/>
      <c r="G93" s="41"/>
      <c r="H93" s="41"/>
      <c r="I93" s="41"/>
      <c r="J93" s="41">
        <v>1487.62</v>
      </c>
      <c r="K93" s="41">
        <v>1487.62</v>
      </c>
      <c r="L93" s="38">
        <f t="shared" si="0"/>
        <v>12703.27</v>
      </c>
      <c r="M93" s="11">
        <f t="shared" si="0"/>
        <v>12703.27</v>
      </c>
    </row>
    <row r="94" spans="1:64" s="18" customFormat="1" ht="15.75" customHeight="1">
      <c r="A94" s="15">
        <v>310</v>
      </c>
      <c r="B94" s="15">
        <v>31</v>
      </c>
      <c r="C94" s="20" t="s">
        <v>6</v>
      </c>
      <c r="D94" s="42">
        <f>D95</f>
        <v>77400</v>
      </c>
      <c r="E94" s="42">
        <f>E95</f>
        <v>77400</v>
      </c>
      <c r="F94" s="49">
        <f>SUM(F95)</f>
        <v>2179700.36</v>
      </c>
      <c r="G94" s="42">
        <f>G95</f>
        <v>2179700.36</v>
      </c>
      <c r="H94" s="42">
        <f>H95</f>
        <v>16743</v>
      </c>
      <c r="I94" s="42">
        <f>I95</f>
        <v>16743</v>
      </c>
      <c r="J94" s="42">
        <f>J95</f>
        <v>20000</v>
      </c>
      <c r="K94" s="42">
        <f>SUM(K95)</f>
        <v>20000</v>
      </c>
      <c r="L94" s="49">
        <f t="shared" si="0"/>
        <v>2293843.36</v>
      </c>
      <c r="M94" s="49">
        <f t="shared" si="0"/>
        <v>2293843.36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64" s="18" customFormat="1" ht="15.75" customHeight="1">
      <c r="A95" s="15"/>
      <c r="B95" s="15"/>
      <c r="C95" s="20" t="s">
        <v>89</v>
      </c>
      <c r="D95" s="30">
        <v>77400</v>
      </c>
      <c r="E95" s="42">
        <v>77400</v>
      </c>
      <c r="F95" s="49">
        <v>2179700.36</v>
      </c>
      <c r="G95" s="42">
        <v>2179700.36</v>
      </c>
      <c r="H95" s="42">
        <v>16743</v>
      </c>
      <c r="I95" s="42">
        <v>16743</v>
      </c>
      <c r="J95" s="42">
        <v>20000</v>
      </c>
      <c r="K95" s="42">
        <v>20000</v>
      </c>
      <c r="L95" s="38">
        <f t="shared" si="0"/>
        <v>2293843.36</v>
      </c>
      <c r="M95" s="11">
        <f t="shared" si="0"/>
        <v>2293843.36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64" s="18" customFormat="1" ht="24" customHeight="1">
      <c r="A96" s="15">
        <v>340</v>
      </c>
      <c r="B96" s="15"/>
      <c r="C96" s="20" t="s">
        <v>40</v>
      </c>
      <c r="D96" s="30">
        <f>SUM(D97:D113)</f>
        <v>2225100</v>
      </c>
      <c r="E96" s="30">
        <f>SUM(E97:E113)</f>
        <v>2225100</v>
      </c>
      <c r="F96" s="30">
        <f>SUM(F97:F113)</f>
        <v>3250</v>
      </c>
      <c r="G96" s="30">
        <f>SUM(G97:G113)</f>
        <v>3250</v>
      </c>
      <c r="H96" s="47">
        <f>SUM(H97:H113)</f>
        <v>4403070.540000001</v>
      </c>
      <c r="I96" s="47">
        <f>SUM(I97:I113)</f>
        <v>4403070.540000001</v>
      </c>
      <c r="J96" s="47">
        <f>SUM(J97:J113)</f>
        <v>285345.63999999996</v>
      </c>
      <c r="K96" s="47">
        <f>SUM(K97:K113)</f>
        <v>285345.63999999996</v>
      </c>
      <c r="L96" s="49">
        <f>D96+F96+H96+J96</f>
        <v>6916766.180000001</v>
      </c>
      <c r="M96" s="30">
        <f>E96+G96+I96+K96</f>
        <v>6916766.180000001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4" s="3" customFormat="1" ht="12.75">
      <c r="A97" s="10"/>
      <c r="B97" s="10">
        <v>33</v>
      </c>
      <c r="C97" s="14" t="s">
        <v>41</v>
      </c>
      <c r="D97" s="33"/>
      <c r="E97" s="38"/>
      <c r="F97" s="43"/>
      <c r="G97" s="38"/>
      <c r="H97" s="38">
        <v>2225972.47</v>
      </c>
      <c r="I97" s="38">
        <v>2225972.47</v>
      </c>
      <c r="J97" s="45">
        <v>70000</v>
      </c>
      <c r="K97" s="45">
        <v>70000</v>
      </c>
      <c r="L97" s="45">
        <f t="shared" si="0"/>
        <v>2295972.47</v>
      </c>
      <c r="M97" s="46">
        <f t="shared" si="0"/>
        <v>2295972.47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s="3" customFormat="1" ht="12.75">
      <c r="A98" s="10"/>
      <c r="B98" s="10">
        <v>34</v>
      </c>
      <c r="C98" s="14" t="s">
        <v>42</v>
      </c>
      <c r="D98" s="33"/>
      <c r="E98" s="38"/>
      <c r="F98" s="43"/>
      <c r="G98" s="38"/>
      <c r="H98" s="38">
        <v>81895.66</v>
      </c>
      <c r="I98" s="38">
        <v>81895.66</v>
      </c>
      <c r="J98" s="38"/>
      <c r="K98" s="38"/>
      <c r="L98" s="45">
        <f>D98+F98+H98+J98</f>
        <v>81895.66</v>
      </c>
      <c r="M98" s="46">
        <f t="shared" si="0"/>
        <v>81895.66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s="3" customFormat="1" ht="12.75">
      <c r="A99" s="10"/>
      <c r="B99" s="10"/>
      <c r="C99" s="14" t="s">
        <v>95</v>
      </c>
      <c r="D99" s="33"/>
      <c r="E99" s="38"/>
      <c r="F99" s="43">
        <v>3250</v>
      </c>
      <c r="G99" s="38">
        <v>3250</v>
      </c>
      <c r="H99" s="38"/>
      <c r="I99" s="38"/>
      <c r="J99" s="38"/>
      <c r="K99" s="45"/>
      <c r="L99" s="45">
        <f>D99+F99+H99+J99</f>
        <v>3250</v>
      </c>
      <c r="M99" s="46">
        <f t="shared" si="0"/>
        <v>3250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s="3" customFormat="1" ht="72" customHeight="1">
      <c r="A100" s="10"/>
      <c r="B100" s="10">
        <v>35</v>
      </c>
      <c r="C100" s="14" t="s">
        <v>106</v>
      </c>
      <c r="D100" s="33">
        <v>1979000</v>
      </c>
      <c r="E100" s="38">
        <v>1979000</v>
      </c>
      <c r="F100" s="43"/>
      <c r="G100" s="38"/>
      <c r="H100" s="38"/>
      <c r="I100" s="38"/>
      <c r="J100" s="38"/>
      <c r="K100" s="45"/>
      <c r="L100" s="45">
        <f>D100+F100+H100+J100</f>
        <v>1979000</v>
      </c>
      <c r="M100" s="46">
        <f t="shared" si="0"/>
        <v>1979000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s="3" customFormat="1" ht="72" customHeight="1">
      <c r="A101" s="10"/>
      <c r="B101" s="10">
        <v>35</v>
      </c>
      <c r="C101" s="14" t="s">
        <v>107</v>
      </c>
      <c r="D101" s="33"/>
      <c r="E101" s="38"/>
      <c r="F101" s="43"/>
      <c r="G101" s="38"/>
      <c r="H101" s="38"/>
      <c r="I101" s="38"/>
      <c r="J101" s="38">
        <v>200997.46</v>
      </c>
      <c r="K101" s="38">
        <v>200997.46</v>
      </c>
      <c r="L101" s="45">
        <f>D101+F101+H101+J101</f>
        <v>200997.46</v>
      </c>
      <c r="M101" s="46">
        <f t="shared" si="0"/>
        <v>200997.46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s="3" customFormat="1" ht="12.75">
      <c r="A102" s="10"/>
      <c r="B102" s="10">
        <v>39</v>
      </c>
      <c r="C102" s="14" t="s">
        <v>43</v>
      </c>
      <c r="D102" s="33"/>
      <c r="E102" s="38"/>
      <c r="F102" s="43"/>
      <c r="G102" s="38"/>
      <c r="H102" s="38">
        <v>95375.93</v>
      </c>
      <c r="I102" s="38">
        <v>95375.93</v>
      </c>
      <c r="J102" s="45"/>
      <c r="K102" s="45"/>
      <c r="L102" s="45">
        <f t="shared" si="0"/>
        <v>95375.93</v>
      </c>
      <c r="M102" s="46">
        <f>E102+G102+I102+K102</f>
        <v>95375.93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s="3" customFormat="1" ht="12.75">
      <c r="A103" s="10"/>
      <c r="B103" s="10"/>
      <c r="C103" s="14" t="s">
        <v>85</v>
      </c>
      <c r="D103" s="33"/>
      <c r="E103" s="38"/>
      <c r="F103" s="43"/>
      <c r="G103" s="38"/>
      <c r="H103" s="38"/>
      <c r="I103" s="38"/>
      <c r="J103" s="38"/>
      <c r="K103" s="45"/>
      <c r="L103" s="45">
        <f t="shared" si="0"/>
        <v>0</v>
      </c>
      <c r="M103" s="46">
        <f t="shared" si="0"/>
        <v>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13" ht="12.75">
      <c r="A104" s="10"/>
      <c r="B104" s="10">
        <v>32</v>
      </c>
      <c r="C104" s="19" t="s">
        <v>114</v>
      </c>
      <c r="D104" s="11"/>
      <c r="E104" s="41"/>
      <c r="F104" s="38"/>
      <c r="G104" s="41"/>
      <c r="H104" s="41"/>
      <c r="I104" s="41"/>
      <c r="J104" s="41"/>
      <c r="K104" s="41"/>
      <c r="L104" s="45">
        <f t="shared" si="0"/>
        <v>0</v>
      </c>
      <c r="M104" s="46">
        <f t="shared" si="0"/>
        <v>0</v>
      </c>
    </row>
    <row r="105" spans="1:13" ht="18" customHeight="1">
      <c r="A105" s="10"/>
      <c r="B105" s="10">
        <v>39</v>
      </c>
      <c r="C105" s="19" t="s">
        <v>49</v>
      </c>
      <c r="D105" s="11"/>
      <c r="E105" s="41"/>
      <c r="F105" s="38"/>
      <c r="G105" s="41"/>
      <c r="H105" s="41">
        <v>517852</v>
      </c>
      <c r="I105" s="41">
        <v>517852</v>
      </c>
      <c r="J105" s="41"/>
      <c r="K105" s="41"/>
      <c r="L105" s="45">
        <f t="shared" si="0"/>
        <v>517852</v>
      </c>
      <c r="M105" s="46">
        <f t="shared" si="0"/>
        <v>517852</v>
      </c>
    </row>
    <row r="106" spans="1:64" s="3" customFormat="1" ht="12.75">
      <c r="A106" s="10"/>
      <c r="B106" s="10">
        <v>39</v>
      </c>
      <c r="C106" s="14" t="s">
        <v>44</v>
      </c>
      <c r="D106" s="32"/>
      <c r="E106" s="38"/>
      <c r="F106" s="50"/>
      <c r="G106" s="38"/>
      <c r="H106" s="38">
        <v>8187.5</v>
      </c>
      <c r="I106" s="45">
        <v>8187.5</v>
      </c>
      <c r="J106" s="38"/>
      <c r="K106" s="45"/>
      <c r="L106" s="45">
        <f t="shared" si="0"/>
        <v>8187.5</v>
      </c>
      <c r="M106" s="46">
        <f t="shared" si="0"/>
        <v>8187.5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s="3" customFormat="1" ht="12.75">
      <c r="A107" s="10"/>
      <c r="B107" s="10">
        <v>39</v>
      </c>
      <c r="C107" s="14" t="s">
        <v>45</v>
      </c>
      <c r="D107" s="32"/>
      <c r="E107" s="38"/>
      <c r="F107" s="50"/>
      <c r="G107" s="38"/>
      <c r="H107" s="38">
        <v>125944.09</v>
      </c>
      <c r="I107" s="45">
        <v>125944.09</v>
      </c>
      <c r="J107" s="38">
        <v>1826.08</v>
      </c>
      <c r="K107" s="45">
        <v>1826.08</v>
      </c>
      <c r="L107" s="45">
        <f>D107+F107+H107+J107</f>
        <v>127770.17</v>
      </c>
      <c r="M107" s="46">
        <f t="shared" si="0"/>
        <v>127770.17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13" ht="12.75">
      <c r="A108" s="10"/>
      <c r="B108" s="10">
        <v>39</v>
      </c>
      <c r="C108" s="14" t="s">
        <v>55</v>
      </c>
      <c r="D108" s="32"/>
      <c r="E108" s="40"/>
      <c r="F108" s="44"/>
      <c r="G108" s="40"/>
      <c r="H108" s="40">
        <v>51149.08</v>
      </c>
      <c r="I108" s="40">
        <v>51149.08</v>
      </c>
      <c r="J108" s="40"/>
      <c r="K108" s="41"/>
      <c r="L108" s="45">
        <f t="shared" si="0"/>
        <v>51149.08</v>
      </c>
      <c r="M108" s="46">
        <f t="shared" si="0"/>
        <v>51149.08</v>
      </c>
    </row>
    <row r="109" spans="1:13" ht="12.75">
      <c r="A109" s="10"/>
      <c r="B109" s="10">
        <v>39</v>
      </c>
      <c r="C109" s="14" t="s">
        <v>54</v>
      </c>
      <c r="D109" s="32"/>
      <c r="E109" s="40"/>
      <c r="F109" s="44"/>
      <c r="G109" s="40"/>
      <c r="H109" s="40">
        <v>289652.78</v>
      </c>
      <c r="I109" s="40">
        <v>289652.78</v>
      </c>
      <c r="J109" s="40"/>
      <c r="K109" s="40"/>
      <c r="L109" s="45">
        <f t="shared" si="0"/>
        <v>289652.78</v>
      </c>
      <c r="M109" s="46">
        <f t="shared" si="0"/>
        <v>289652.78</v>
      </c>
    </row>
    <row r="110" spans="1:13" ht="12.75">
      <c r="A110" s="10"/>
      <c r="B110" s="10">
        <v>39</v>
      </c>
      <c r="C110" s="19" t="s">
        <v>46</v>
      </c>
      <c r="D110" s="11">
        <v>246100</v>
      </c>
      <c r="E110" s="41">
        <v>246100</v>
      </c>
      <c r="F110" s="38"/>
      <c r="G110" s="41"/>
      <c r="H110" s="41">
        <v>257703</v>
      </c>
      <c r="I110" s="41">
        <v>257703</v>
      </c>
      <c r="J110" s="41"/>
      <c r="K110" s="41"/>
      <c r="L110" s="45">
        <f t="shared" si="0"/>
        <v>503803</v>
      </c>
      <c r="M110" s="46">
        <f>E110+G110+I110+K110</f>
        <v>503803</v>
      </c>
    </row>
    <row r="111" spans="1:13" ht="12.75">
      <c r="A111" s="10"/>
      <c r="B111" s="10">
        <v>39</v>
      </c>
      <c r="C111" s="19" t="s">
        <v>47</v>
      </c>
      <c r="D111" s="11"/>
      <c r="E111" s="41"/>
      <c r="F111" s="38"/>
      <c r="G111" s="41"/>
      <c r="H111" s="41">
        <v>80692</v>
      </c>
      <c r="I111" s="41">
        <v>80692</v>
      </c>
      <c r="J111" s="41"/>
      <c r="K111" s="41"/>
      <c r="L111" s="45">
        <f t="shared" si="0"/>
        <v>80692</v>
      </c>
      <c r="M111" s="46">
        <f t="shared" si="0"/>
        <v>80692</v>
      </c>
    </row>
    <row r="112" spans="1:13" ht="12.75">
      <c r="A112" s="10"/>
      <c r="B112" s="10">
        <v>39</v>
      </c>
      <c r="C112" s="19" t="s">
        <v>48</v>
      </c>
      <c r="D112" s="11"/>
      <c r="E112" s="41"/>
      <c r="F112" s="38"/>
      <c r="G112" s="41"/>
      <c r="H112" s="41">
        <v>663266.03</v>
      </c>
      <c r="I112" s="41">
        <v>663266.03</v>
      </c>
      <c r="J112" s="41">
        <v>12522.1</v>
      </c>
      <c r="K112" s="41">
        <v>12522.1</v>
      </c>
      <c r="L112" s="45">
        <f t="shared" si="0"/>
        <v>675788.13</v>
      </c>
      <c r="M112" s="46">
        <f t="shared" si="0"/>
        <v>675788.13</v>
      </c>
    </row>
    <row r="113" spans="1:13" ht="12.75">
      <c r="A113" s="10"/>
      <c r="B113" s="10">
        <v>39</v>
      </c>
      <c r="C113" s="14" t="s">
        <v>104</v>
      </c>
      <c r="D113" s="32"/>
      <c r="E113" s="40"/>
      <c r="F113" s="44"/>
      <c r="G113" s="40"/>
      <c r="H113" s="40">
        <v>5380</v>
      </c>
      <c r="I113" s="41">
        <v>5380</v>
      </c>
      <c r="J113" s="40"/>
      <c r="K113" s="41"/>
      <c r="L113" s="45">
        <f>D113+F113+H113+J113</f>
        <v>5380</v>
      </c>
      <c r="M113" s="46">
        <f>E113+G113+I113+K113</f>
        <v>5380</v>
      </c>
    </row>
    <row r="114" spans="1:64" s="18" customFormat="1" ht="19.5" customHeight="1">
      <c r="A114" s="15"/>
      <c r="B114" s="15"/>
      <c r="C114" s="28" t="s">
        <v>59</v>
      </c>
      <c r="D114" s="30"/>
      <c r="E114" s="31"/>
      <c r="F114" s="30"/>
      <c r="G114" s="31"/>
      <c r="H114" s="31"/>
      <c r="I114" s="31"/>
      <c r="J114" s="31"/>
      <c r="K114" s="31"/>
      <c r="L114" s="11"/>
      <c r="M114" s="30">
        <f>M16-M17</f>
        <v>1249999.999999985</v>
      </c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:64" s="18" customFormat="1" ht="18" customHeight="1">
      <c r="A115" s="21"/>
      <c r="B115" s="21"/>
      <c r="C115" s="29"/>
      <c r="D115" s="22"/>
      <c r="E115" s="23"/>
      <c r="F115" s="22"/>
      <c r="G115" s="23"/>
      <c r="H115" s="23"/>
      <c r="I115" s="23"/>
      <c r="J115" s="23"/>
      <c r="K115" s="23"/>
      <c r="L115" s="23"/>
      <c r="M115" s="23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:11" ht="12.75">
      <c r="A116" s="7"/>
      <c r="B116" s="7"/>
      <c r="C116" s="24" t="s">
        <v>121</v>
      </c>
      <c r="D116" s="7"/>
      <c r="E116" s="25"/>
      <c r="F116" s="7"/>
      <c r="G116" s="25"/>
      <c r="H116" s="25"/>
      <c r="I116" s="7"/>
      <c r="J116" s="68" t="s">
        <v>122</v>
      </c>
      <c r="K116" s="69"/>
    </row>
    <row r="117" spans="1:11" ht="12.75">
      <c r="A117" s="7"/>
      <c r="B117" s="7"/>
      <c r="C117" s="24"/>
      <c r="D117" s="7"/>
      <c r="E117" s="65" t="s">
        <v>9</v>
      </c>
      <c r="F117" s="65"/>
      <c r="G117" s="65"/>
      <c r="H117" s="65"/>
      <c r="I117" s="7"/>
      <c r="J117" s="65" t="s">
        <v>10</v>
      </c>
      <c r="K117" s="65"/>
    </row>
    <row r="118" spans="1:11" ht="12.75">
      <c r="A118" s="7"/>
      <c r="B118" s="7"/>
      <c r="C118" s="24" t="s">
        <v>11</v>
      </c>
      <c r="D118" s="7"/>
      <c r="E118" s="25"/>
      <c r="F118" s="7"/>
      <c r="G118" s="25"/>
      <c r="H118" s="25"/>
      <c r="I118" s="7"/>
      <c r="J118" s="68" t="s">
        <v>87</v>
      </c>
      <c r="K118" s="69"/>
    </row>
    <row r="119" spans="1:11" ht="12.75">
      <c r="A119" s="7"/>
      <c r="B119" s="7"/>
      <c r="C119" s="7"/>
      <c r="D119" s="7"/>
      <c r="E119" s="65" t="s">
        <v>9</v>
      </c>
      <c r="F119" s="65"/>
      <c r="G119" s="65"/>
      <c r="H119" s="65"/>
      <c r="I119" s="7"/>
      <c r="J119" s="65" t="s">
        <v>10</v>
      </c>
      <c r="K119" s="65"/>
    </row>
    <row r="120" ht="12.75">
      <c r="C120" s="39" t="s">
        <v>105</v>
      </c>
    </row>
  </sheetData>
  <sheetProtection/>
  <mergeCells count="19">
    <mergeCell ref="J5:K6"/>
    <mergeCell ref="L5:M6"/>
    <mergeCell ref="L13:M13"/>
    <mergeCell ref="A13:A14"/>
    <mergeCell ref="J13:K13"/>
    <mergeCell ref="D13:E13"/>
    <mergeCell ref="H13:I13"/>
    <mergeCell ref="C13:C14"/>
    <mergeCell ref="C8:L8"/>
    <mergeCell ref="A9:M9"/>
    <mergeCell ref="A10:M10"/>
    <mergeCell ref="E119:H119"/>
    <mergeCell ref="J119:K119"/>
    <mergeCell ref="A11:M11"/>
    <mergeCell ref="E117:H117"/>
    <mergeCell ref="J117:K117"/>
    <mergeCell ref="F13:G13"/>
    <mergeCell ref="J116:K116"/>
    <mergeCell ref="J118:K118"/>
  </mergeCells>
  <printOptions/>
  <pageMargins left="0.44" right="0.07874015748031496" top="0.16" bottom="0.07874015748031496" header="0.18" footer="0.18"/>
  <pageSetup fitToHeight="1" fitToWidth="1" horizontalDpi="600" verticalDpi="600" orientation="portrait" paperSize="9" scale="4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2020-01-21T09:29:53Z</cp:lastPrinted>
  <dcterms:created xsi:type="dcterms:W3CDTF">1996-10-08T23:32:33Z</dcterms:created>
  <dcterms:modified xsi:type="dcterms:W3CDTF">2020-01-22T16:30:58Z</dcterms:modified>
  <cp:category/>
  <cp:version/>
  <cp:contentType/>
  <cp:contentStatus/>
</cp:coreProperties>
</file>